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1af\AC\Temp\"/>
    </mc:Choice>
  </mc:AlternateContent>
  <xr:revisionPtr revIDLastSave="0" documentId="8_{A0AE3288-9FAD-4FFD-BEA8-817B20C44211}" xr6:coauthVersionLast="47" xr6:coauthVersionMax="47" xr10:uidLastSave="{00000000-0000-0000-0000-000000000000}"/>
  <bookViews>
    <workbookView xWindow="-60" yWindow="-60" windowWidth="15480" windowHeight="11640" tabRatio="769" xr2:uid="{00000000-000D-0000-FFFF-FFFF00000000}"/>
  </bookViews>
  <sheets>
    <sheet name="Региональное меню" sheetId="21" r:id="rId1"/>
    <sheet name="Диетменю целиакия" sheetId="28" r:id="rId2"/>
    <sheet name="Диетменю фенилкетонурия" sheetId="29" r:id="rId3"/>
    <sheet name="Диетменю сах.диабет" sheetId="30" r:id="rId4"/>
    <sheet name="П и ЭЦ_кор" sheetId="22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28" l="1"/>
  <c r="C112" i="29"/>
  <c r="D112" i="29"/>
  <c r="E112" i="29"/>
  <c r="F112" i="29"/>
  <c r="G112" i="29"/>
  <c r="H112" i="29"/>
  <c r="I112" i="29"/>
  <c r="J112" i="29"/>
  <c r="K112" i="29"/>
  <c r="L112" i="29"/>
  <c r="M112" i="29"/>
  <c r="N112" i="29"/>
  <c r="O112" i="29"/>
  <c r="C12" i="30"/>
  <c r="D12" i="30"/>
  <c r="E12" i="30"/>
  <c r="F12" i="30"/>
  <c r="G12" i="30"/>
  <c r="H12" i="30"/>
  <c r="I12" i="30"/>
  <c r="J12" i="30"/>
  <c r="K12" i="30"/>
  <c r="L12" i="30"/>
  <c r="M12" i="30"/>
  <c r="N12" i="30"/>
  <c r="O12" i="30"/>
  <c r="C12" i="29"/>
  <c r="D12" i="29"/>
  <c r="E12" i="29"/>
  <c r="F12" i="29"/>
  <c r="G12" i="29"/>
  <c r="H12" i="29"/>
  <c r="I12" i="29"/>
  <c r="J12" i="29"/>
  <c r="K12" i="29"/>
  <c r="L12" i="29"/>
  <c r="M12" i="29"/>
  <c r="N12" i="29"/>
  <c r="O195" i="30"/>
  <c r="N195" i="30"/>
  <c r="M195" i="30"/>
  <c r="L195" i="30"/>
  <c r="K195" i="30"/>
  <c r="J195" i="30"/>
  <c r="I195" i="30"/>
  <c r="H195" i="30"/>
  <c r="G195" i="30"/>
  <c r="F195" i="30"/>
  <c r="E195" i="30"/>
  <c r="D195" i="30"/>
  <c r="C195" i="30"/>
  <c r="O184" i="30"/>
  <c r="N184" i="30"/>
  <c r="N196" i="30"/>
  <c r="M184" i="30"/>
  <c r="L184" i="30"/>
  <c r="L196" i="30"/>
  <c r="K184" i="30"/>
  <c r="J184" i="30"/>
  <c r="I184" i="30"/>
  <c r="H184" i="30"/>
  <c r="G184" i="30"/>
  <c r="F184" i="30"/>
  <c r="E184" i="30"/>
  <c r="E196" i="30"/>
  <c r="D184" i="30"/>
  <c r="C184" i="30"/>
  <c r="C196" i="30" s="1"/>
  <c r="O175" i="30"/>
  <c r="N175" i="30"/>
  <c r="M175" i="30"/>
  <c r="L175" i="30"/>
  <c r="K175" i="30"/>
  <c r="J175" i="30"/>
  <c r="I175" i="30"/>
  <c r="H175" i="30"/>
  <c r="G175" i="30"/>
  <c r="F175" i="30"/>
  <c r="E175" i="30"/>
  <c r="D175" i="30"/>
  <c r="C175" i="30"/>
  <c r="O167" i="30"/>
  <c r="O176" i="30"/>
  <c r="N167" i="30"/>
  <c r="N176" i="30" s="1"/>
  <c r="M167" i="30"/>
  <c r="M176" i="30"/>
  <c r="L167" i="30"/>
  <c r="L176" i="30"/>
  <c r="K167" i="30"/>
  <c r="J167" i="30"/>
  <c r="I167" i="30"/>
  <c r="I176" i="30"/>
  <c r="H167" i="30"/>
  <c r="H176" i="30"/>
  <c r="G167" i="30"/>
  <c r="F167" i="30"/>
  <c r="F176" i="30" s="1"/>
  <c r="E167" i="30"/>
  <c r="E176" i="30"/>
  <c r="D167" i="30"/>
  <c r="C167" i="30"/>
  <c r="O156" i="30"/>
  <c r="N156" i="30"/>
  <c r="M156" i="30"/>
  <c r="L156" i="30"/>
  <c r="K156" i="30"/>
  <c r="J156" i="30"/>
  <c r="I156" i="30"/>
  <c r="H156" i="30"/>
  <c r="G156" i="30"/>
  <c r="F156" i="30"/>
  <c r="E156" i="30"/>
  <c r="D156" i="30"/>
  <c r="C156" i="30"/>
  <c r="O148" i="30"/>
  <c r="N148" i="30"/>
  <c r="N157" i="30" s="1"/>
  <c r="M148" i="30"/>
  <c r="M157" i="30"/>
  <c r="L148" i="30"/>
  <c r="L157" i="30"/>
  <c r="K148" i="30"/>
  <c r="K157" i="30"/>
  <c r="J148" i="30"/>
  <c r="J157" i="30" s="1"/>
  <c r="I148" i="30"/>
  <c r="H148" i="30"/>
  <c r="G148" i="30"/>
  <c r="F148" i="30"/>
  <c r="E148" i="30"/>
  <c r="E157" i="30"/>
  <c r="D148" i="30"/>
  <c r="D157" i="30"/>
  <c r="C148" i="30"/>
  <c r="C157" i="30"/>
  <c r="O138" i="30"/>
  <c r="N138" i="30"/>
  <c r="M138" i="30"/>
  <c r="L138" i="30"/>
  <c r="K138" i="30"/>
  <c r="J138" i="30"/>
  <c r="I138" i="30"/>
  <c r="H138" i="30"/>
  <c r="G138" i="30"/>
  <c r="F138" i="30"/>
  <c r="E138" i="30"/>
  <c r="D138" i="30"/>
  <c r="C138" i="30"/>
  <c r="O130" i="30"/>
  <c r="O139" i="30"/>
  <c r="N130" i="30"/>
  <c r="M130" i="30"/>
  <c r="L130" i="30"/>
  <c r="L139" i="30" s="1"/>
  <c r="K130" i="30"/>
  <c r="K139" i="30"/>
  <c r="J130" i="30"/>
  <c r="J139" i="30" s="1"/>
  <c r="I130" i="30"/>
  <c r="H130" i="30"/>
  <c r="G130" i="30"/>
  <c r="G139" i="30"/>
  <c r="F130" i="30"/>
  <c r="F139" i="30"/>
  <c r="E130" i="30"/>
  <c r="E139" i="30"/>
  <c r="D130" i="30"/>
  <c r="C130" i="30"/>
  <c r="C139" i="30"/>
  <c r="O122" i="30"/>
  <c r="N122" i="30"/>
  <c r="M122" i="30"/>
  <c r="L122" i="30"/>
  <c r="K122" i="30"/>
  <c r="J122" i="30"/>
  <c r="I122" i="30"/>
  <c r="H122" i="30"/>
  <c r="G122" i="30"/>
  <c r="F122" i="30"/>
  <c r="E122" i="30"/>
  <c r="D122" i="30"/>
  <c r="C122" i="30"/>
  <c r="O111" i="30"/>
  <c r="O123" i="30" s="1"/>
  <c r="N111" i="30"/>
  <c r="N123" i="30" s="1"/>
  <c r="M111" i="30"/>
  <c r="M123" i="30"/>
  <c r="L111" i="30"/>
  <c r="L123" i="30"/>
  <c r="K111" i="30"/>
  <c r="J111" i="30"/>
  <c r="I111" i="30"/>
  <c r="I123" i="30"/>
  <c r="H111" i="30"/>
  <c r="G111" i="30"/>
  <c r="F111" i="30"/>
  <c r="E111" i="30"/>
  <c r="D111" i="30"/>
  <c r="C111" i="30"/>
  <c r="C123" i="30" s="1"/>
  <c r="O102" i="30"/>
  <c r="N102" i="30"/>
  <c r="M102" i="30"/>
  <c r="L102" i="30"/>
  <c r="K102" i="30"/>
  <c r="J102" i="30"/>
  <c r="I102" i="30"/>
  <c r="H102" i="30"/>
  <c r="G102" i="30"/>
  <c r="F102" i="30"/>
  <c r="E102" i="30"/>
  <c r="D102" i="30"/>
  <c r="C102" i="30"/>
  <c r="O91" i="30"/>
  <c r="N91" i="30"/>
  <c r="N103" i="30" s="1"/>
  <c r="M91" i="30"/>
  <c r="L91" i="30"/>
  <c r="L103" i="30"/>
  <c r="K91" i="30"/>
  <c r="K103" i="30"/>
  <c r="J91" i="30"/>
  <c r="J103" i="30"/>
  <c r="I91" i="30"/>
  <c r="I103" i="30" s="1"/>
  <c r="H91" i="30"/>
  <c r="H103" i="30"/>
  <c r="G91" i="30"/>
  <c r="F91" i="30"/>
  <c r="F103" i="30" s="1"/>
  <c r="E91" i="30"/>
  <c r="D91" i="30"/>
  <c r="D103" i="30"/>
  <c r="C91" i="30"/>
  <c r="C103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C81" i="30"/>
  <c r="O70" i="30"/>
  <c r="N70" i="30"/>
  <c r="M70" i="30"/>
  <c r="M82" i="30"/>
  <c r="L70" i="30"/>
  <c r="L82" i="30" s="1"/>
  <c r="K70" i="30"/>
  <c r="J70" i="30"/>
  <c r="J82" i="30"/>
  <c r="I70" i="30"/>
  <c r="H70" i="30"/>
  <c r="G70" i="30"/>
  <c r="G82" i="30" s="1"/>
  <c r="F70" i="30"/>
  <c r="E70" i="30"/>
  <c r="D70" i="30"/>
  <c r="C70" i="30"/>
  <c r="O60" i="30"/>
  <c r="N60" i="30"/>
  <c r="M60" i="30"/>
  <c r="L60" i="30"/>
  <c r="K60" i="30"/>
  <c r="J60" i="30"/>
  <c r="I60" i="30"/>
  <c r="H60" i="30"/>
  <c r="G60" i="30"/>
  <c r="F60" i="30"/>
  <c r="E60" i="30"/>
  <c r="D60" i="30"/>
  <c r="C60" i="30"/>
  <c r="O51" i="30"/>
  <c r="O61" i="30"/>
  <c r="N51" i="30"/>
  <c r="N61" i="30" s="1"/>
  <c r="M51" i="30"/>
  <c r="M61" i="30" s="1"/>
  <c r="L51" i="30"/>
  <c r="L61" i="30"/>
  <c r="K51" i="30"/>
  <c r="K61" i="30"/>
  <c r="J51" i="30"/>
  <c r="I51" i="30"/>
  <c r="I61" i="30" s="1"/>
  <c r="H51" i="30"/>
  <c r="G51" i="30"/>
  <c r="G61" i="30"/>
  <c r="F51" i="30"/>
  <c r="E51" i="30"/>
  <c r="E61" i="30" s="1"/>
  <c r="D51" i="30"/>
  <c r="C51" i="30"/>
  <c r="O41" i="30"/>
  <c r="N41" i="30"/>
  <c r="M41" i="30"/>
  <c r="L41" i="30"/>
  <c r="K41" i="30"/>
  <c r="J41" i="30"/>
  <c r="I41" i="30"/>
  <c r="H41" i="30"/>
  <c r="G41" i="30"/>
  <c r="F41" i="30"/>
  <c r="E41" i="30"/>
  <c r="D41" i="30"/>
  <c r="C41" i="30"/>
  <c r="O33" i="30"/>
  <c r="N33" i="30"/>
  <c r="M33" i="30"/>
  <c r="L33" i="30"/>
  <c r="K33" i="30"/>
  <c r="J33" i="30"/>
  <c r="I33" i="30"/>
  <c r="H33" i="30"/>
  <c r="H42" i="30"/>
  <c r="G33" i="30"/>
  <c r="F33" i="30"/>
  <c r="E33" i="30"/>
  <c r="D33" i="30"/>
  <c r="C33" i="30"/>
  <c r="O23" i="30"/>
  <c r="N23" i="30"/>
  <c r="M23" i="30"/>
  <c r="M204" i="30" s="1"/>
  <c r="M205" i="30" s="1"/>
  <c r="L23" i="30"/>
  <c r="L24" i="30" s="1"/>
  <c r="K23" i="30"/>
  <c r="K24" i="30"/>
  <c r="J23" i="30"/>
  <c r="I23" i="30"/>
  <c r="H23" i="30"/>
  <c r="G23" i="30"/>
  <c r="G24" i="30" s="1"/>
  <c r="F23" i="30"/>
  <c r="E23" i="30"/>
  <c r="E204" i="30" s="1"/>
  <c r="E205" i="30" s="1"/>
  <c r="D23" i="30"/>
  <c r="D24" i="30" s="1"/>
  <c r="C23" i="30"/>
  <c r="O201" i="29"/>
  <c r="N201" i="29"/>
  <c r="M201" i="29"/>
  <c r="L201" i="29"/>
  <c r="K201" i="29"/>
  <c r="J201" i="29"/>
  <c r="I201" i="29"/>
  <c r="H201" i="29"/>
  <c r="G201" i="29"/>
  <c r="F201" i="29"/>
  <c r="E201" i="29"/>
  <c r="D201" i="29"/>
  <c r="C201" i="29"/>
  <c r="O190" i="29"/>
  <c r="N190" i="29"/>
  <c r="N202" i="29" s="1"/>
  <c r="M190" i="29"/>
  <c r="M202" i="29" s="1"/>
  <c r="L190" i="29"/>
  <c r="K190" i="29"/>
  <c r="K202" i="29"/>
  <c r="J190" i="29"/>
  <c r="I190" i="29"/>
  <c r="I202" i="29"/>
  <c r="H190" i="29"/>
  <c r="H202" i="29" s="1"/>
  <c r="G190" i="29"/>
  <c r="F190" i="29"/>
  <c r="E190" i="29"/>
  <c r="D190" i="29"/>
  <c r="C190" i="29"/>
  <c r="C202" i="29"/>
  <c r="O181" i="29"/>
  <c r="N181" i="29"/>
  <c r="M181" i="29"/>
  <c r="L181" i="29"/>
  <c r="K181" i="29"/>
  <c r="J181" i="29"/>
  <c r="I181" i="29"/>
  <c r="H181" i="29"/>
  <c r="G181" i="29"/>
  <c r="F181" i="29"/>
  <c r="E181" i="29"/>
  <c r="D181" i="29"/>
  <c r="C181" i="29"/>
  <c r="O173" i="29"/>
  <c r="N173" i="29"/>
  <c r="M173" i="29"/>
  <c r="L173" i="29"/>
  <c r="K173" i="29"/>
  <c r="J173" i="29"/>
  <c r="I173" i="29"/>
  <c r="H173" i="29"/>
  <c r="G173" i="29"/>
  <c r="F173" i="29"/>
  <c r="E173" i="29"/>
  <c r="D173" i="29"/>
  <c r="C173" i="29"/>
  <c r="O162" i="29"/>
  <c r="N162" i="29"/>
  <c r="M162" i="29"/>
  <c r="L162" i="29"/>
  <c r="K162" i="29"/>
  <c r="J162" i="29"/>
  <c r="I162" i="29"/>
  <c r="H162" i="29"/>
  <c r="G162" i="29"/>
  <c r="F162" i="29"/>
  <c r="E162" i="29"/>
  <c r="D162" i="29"/>
  <c r="C162" i="29"/>
  <c r="O151" i="29"/>
  <c r="N151" i="29"/>
  <c r="N163" i="29" s="1"/>
  <c r="M151" i="29"/>
  <c r="L151" i="29"/>
  <c r="L163" i="29"/>
  <c r="K151" i="29"/>
  <c r="K163" i="29" s="1"/>
  <c r="J151" i="29"/>
  <c r="I151" i="29"/>
  <c r="H151" i="29"/>
  <c r="H163" i="29" s="1"/>
  <c r="G151" i="29"/>
  <c r="F151" i="29"/>
  <c r="F163" i="29" s="1"/>
  <c r="E151" i="29"/>
  <c r="D151" i="29"/>
  <c r="C151" i="29"/>
  <c r="O141" i="29"/>
  <c r="N141" i="29"/>
  <c r="M141" i="29"/>
  <c r="L141" i="29"/>
  <c r="K141" i="29"/>
  <c r="J141" i="29"/>
  <c r="I141" i="29"/>
  <c r="H141" i="29"/>
  <c r="G141" i="29"/>
  <c r="F141" i="29"/>
  <c r="E141" i="29"/>
  <c r="D141" i="29"/>
  <c r="C141" i="29"/>
  <c r="O133" i="29"/>
  <c r="N133" i="29"/>
  <c r="M133" i="29"/>
  <c r="L133" i="29"/>
  <c r="K133" i="29"/>
  <c r="J133" i="29"/>
  <c r="I133" i="29"/>
  <c r="H133" i="29"/>
  <c r="G133" i="29"/>
  <c r="F133" i="29"/>
  <c r="E133" i="29"/>
  <c r="D133" i="29"/>
  <c r="C133" i="29"/>
  <c r="O123" i="29"/>
  <c r="N123" i="29"/>
  <c r="M123" i="29"/>
  <c r="M124" i="29" s="1"/>
  <c r="L123" i="29"/>
  <c r="K123" i="29"/>
  <c r="J123" i="29"/>
  <c r="J124" i="29" s="1"/>
  <c r="I123" i="29"/>
  <c r="H123" i="29"/>
  <c r="H124" i="29" s="1"/>
  <c r="G123" i="29"/>
  <c r="F123" i="29"/>
  <c r="F124" i="29" s="1"/>
  <c r="E123" i="29"/>
  <c r="D123" i="29"/>
  <c r="C123" i="29"/>
  <c r="O124" i="29"/>
  <c r="N124" i="29"/>
  <c r="L124" i="29"/>
  <c r="I124" i="29"/>
  <c r="G124" i="29"/>
  <c r="E124" i="29"/>
  <c r="C124" i="29"/>
  <c r="O102" i="29"/>
  <c r="N102" i="29"/>
  <c r="M102" i="29"/>
  <c r="L102" i="29"/>
  <c r="K102" i="29"/>
  <c r="J102" i="29"/>
  <c r="I102" i="29"/>
  <c r="H102" i="29"/>
  <c r="G102" i="29"/>
  <c r="F102" i="29"/>
  <c r="E102" i="29"/>
  <c r="D102" i="29"/>
  <c r="C102" i="29"/>
  <c r="O91" i="29"/>
  <c r="O103" i="29"/>
  <c r="N91" i="29"/>
  <c r="N103" i="29"/>
  <c r="M91" i="29"/>
  <c r="M103" i="29"/>
  <c r="L91" i="29"/>
  <c r="L103" i="29"/>
  <c r="K91" i="29"/>
  <c r="J91" i="29"/>
  <c r="J103" i="29"/>
  <c r="I91" i="29"/>
  <c r="I103" i="29"/>
  <c r="H91" i="29"/>
  <c r="G91" i="29"/>
  <c r="G103" i="29"/>
  <c r="F91" i="29"/>
  <c r="F103" i="29"/>
  <c r="E91" i="29"/>
  <c r="E103" i="29"/>
  <c r="D91" i="29"/>
  <c r="D103" i="29"/>
  <c r="C9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  <c r="O70" i="29"/>
  <c r="N70" i="29"/>
  <c r="N82" i="29"/>
  <c r="M70" i="29"/>
  <c r="L70" i="29"/>
  <c r="K70" i="29"/>
  <c r="K82" i="29"/>
  <c r="J70" i="29"/>
  <c r="J82" i="29"/>
  <c r="I70" i="29"/>
  <c r="I82" i="29"/>
  <c r="H70" i="29"/>
  <c r="H82" i="29"/>
  <c r="G70" i="29"/>
  <c r="F70" i="29"/>
  <c r="F82" i="29"/>
  <c r="E70" i="29"/>
  <c r="D70" i="29"/>
  <c r="D82" i="29"/>
  <c r="C70" i="29"/>
  <c r="C82" i="29"/>
  <c r="O60" i="29"/>
  <c r="N60" i="29"/>
  <c r="M60" i="29"/>
  <c r="L60" i="29"/>
  <c r="K60" i="29"/>
  <c r="J60" i="29"/>
  <c r="I60" i="29"/>
  <c r="H60" i="29"/>
  <c r="G60" i="29"/>
  <c r="F60" i="29"/>
  <c r="E60" i="29"/>
  <c r="D60" i="29"/>
  <c r="C60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C51" i="29"/>
  <c r="O41" i="29"/>
  <c r="N41" i="29"/>
  <c r="M41" i="29"/>
  <c r="L41" i="29"/>
  <c r="K41" i="29"/>
  <c r="J41" i="29"/>
  <c r="I41" i="29"/>
  <c r="H41" i="29"/>
  <c r="G41" i="29"/>
  <c r="F41" i="29"/>
  <c r="E41" i="29"/>
  <c r="D41" i="29"/>
  <c r="C41" i="29"/>
  <c r="O33" i="29"/>
  <c r="O42" i="29"/>
  <c r="N33" i="29"/>
  <c r="N42" i="29"/>
  <c r="M33" i="29"/>
  <c r="M42" i="29"/>
  <c r="L33" i="29"/>
  <c r="L42" i="29"/>
  <c r="K33" i="29"/>
  <c r="K42" i="29"/>
  <c r="J33" i="29"/>
  <c r="J42" i="29"/>
  <c r="I33" i="29"/>
  <c r="H33" i="29"/>
  <c r="H42" i="29"/>
  <c r="G33" i="29"/>
  <c r="G42" i="29"/>
  <c r="F33" i="29"/>
  <c r="F42" i="29"/>
  <c r="E33" i="29"/>
  <c r="E42" i="29"/>
  <c r="D33" i="29"/>
  <c r="C33" i="29"/>
  <c r="C42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O12" i="29"/>
  <c r="C12" i="28"/>
  <c r="D12" i="28"/>
  <c r="E12" i="28"/>
  <c r="F12" i="28"/>
  <c r="G12" i="28"/>
  <c r="H12" i="28"/>
  <c r="I12" i="28"/>
  <c r="J12" i="28"/>
  <c r="K12" i="28"/>
  <c r="L12" i="28"/>
  <c r="M12" i="28"/>
  <c r="N12" i="28"/>
  <c r="O12" i="28"/>
  <c r="O201" i="28"/>
  <c r="N201" i="28"/>
  <c r="M201" i="28"/>
  <c r="L201" i="28"/>
  <c r="K201" i="28"/>
  <c r="J201" i="28"/>
  <c r="I201" i="28"/>
  <c r="H201" i="28"/>
  <c r="G201" i="28"/>
  <c r="F201" i="28"/>
  <c r="E201" i="28"/>
  <c r="D201" i="28"/>
  <c r="C201" i="28"/>
  <c r="O190" i="28"/>
  <c r="O202" i="28"/>
  <c r="N190" i="28"/>
  <c r="N202" i="28"/>
  <c r="M190" i="28"/>
  <c r="M202" i="28"/>
  <c r="L190" i="28"/>
  <c r="L202" i="28"/>
  <c r="K190" i="28"/>
  <c r="K202" i="28"/>
  <c r="J190" i="28"/>
  <c r="J202" i="28"/>
  <c r="I190" i="28"/>
  <c r="I202" i="28"/>
  <c r="H190" i="28"/>
  <c r="H202" i="28"/>
  <c r="G190" i="28"/>
  <c r="F190" i="28"/>
  <c r="F202" i="28"/>
  <c r="E190" i="28"/>
  <c r="E202" i="28"/>
  <c r="D190" i="28"/>
  <c r="D202" i="28"/>
  <c r="C190" i="28"/>
  <c r="C202" i="28"/>
  <c r="O181" i="28"/>
  <c r="N181" i="28"/>
  <c r="M181" i="28"/>
  <c r="L181" i="28"/>
  <c r="K181" i="28"/>
  <c r="J181" i="28"/>
  <c r="I181" i="28"/>
  <c r="H181" i="28"/>
  <c r="G181" i="28"/>
  <c r="F181" i="28"/>
  <c r="E181" i="28"/>
  <c r="D181" i="28"/>
  <c r="C181" i="28"/>
  <c r="O173" i="28"/>
  <c r="O182" i="28" s="1"/>
  <c r="N173" i="28"/>
  <c r="M173" i="28"/>
  <c r="L173" i="28"/>
  <c r="L182" i="28" s="1"/>
  <c r="K173" i="28"/>
  <c r="K182" i="28" s="1"/>
  <c r="J173" i="28"/>
  <c r="J182" i="28" s="1"/>
  <c r="I173" i="28"/>
  <c r="H173" i="28"/>
  <c r="H182" i="28"/>
  <c r="G173" i="28"/>
  <c r="G182" i="28" s="1"/>
  <c r="F173" i="28"/>
  <c r="F182" i="28" s="1"/>
  <c r="E173" i="28"/>
  <c r="D173" i="28"/>
  <c r="C173" i="28"/>
  <c r="C182" i="28" s="1"/>
  <c r="O162" i="28"/>
  <c r="N162" i="28"/>
  <c r="M162" i="28"/>
  <c r="L162" i="28"/>
  <c r="K162" i="28"/>
  <c r="J162" i="28"/>
  <c r="I162" i="28"/>
  <c r="H162" i="28"/>
  <c r="G162" i="28"/>
  <c r="F162" i="28"/>
  <c r="E162" i="28"/>
  <c r="D162" i="28"/>
  <c r="C162" i="28"/>
  <c r="O151" i="28"/>
  <c r="O163" i="28"/>
  <c r="N151" i="28"/>
  <c r="N163" i="28"/>
  <c r="M151" i="28"/>
  <c r="M163" i="28"/>
  <c r="L151" i="28"/>
  <c r="L163" i="28"/>
  <c r="K151" i="28"/>
  <c r="J151" i="28"/>
  <c r="J163" i="28"/>
  <c r="I151" i="28"/>
  <c r="I163" i="28"/>
  <c r="H151" i="28"/>
  <c r="H163" i="28"/>
  <c r="G151" i="28"/>
  <c r="G163" i="28"/>
  <c r="F151" i="28"/>
  <c r="F163" i="28"/>
  <c r="E151" i="28"/>
  <c r="E163" i="28"/>
  <c r="D151" i="28"/>
  <c r="D163" i="28"/>
  <c r="C151" i="28"/>
  <c r="C163" i="28"/>
  <c r="O141" i="28"/>
  <c r="N141" i="28"/>
  <c r="M141" i="28"/>
  <c r="L141" i="28"/>
  <c r="K141" i="28"/>
  <c r="J141" i="28"/>
  <c r="I141" i="28"/>
  <c r="H141" i="28"/>
  <c r="G141" i="28"/>
  <c r="F141" i="28"/>
  <c r="E141" i="28"/>
  <c r="D141" i="28"/>
  <c r="C141" i="28"/>
  <c r="O133" i="28"/>
  <c r="O142" i="28"/>
  <c r="N133" i="28"/>
  <c r="M133" i="28"/>
  <c r="M142" i="28" s="1"/>
  <c r="L133" i="28"/>
  <c r="K133" i="28"/>
  <c r="K142" i="28" s="1"/>
  <c r="J133" i="28"/>
  <c r="I133" i="28"/>
  <c r="I142" i="28" s="1"/>
  <c r="H133" i="28"/>
  <c r="G133" i="28"/>
  <c r="G142" i="28"/>
  <c r="F133" i="28"/>
  <c r="E133" i="28"/>
  <c r="E142" i="28"/>
  <c r="D133" i="28"/>
  <c r="C133" i="28"/>
  <c r="C142" i="28"/>
  <c r="O123" i="28"/>
  <c r="N123" i="28"/>
  <c r="M123" i="28"/>
  <c r="L123" i="28"/>
  <c r="K123" i="28"/>
  <c r="J123" i="28"/>
  <c r="I123" i="28"/>
  <c r="H123" i="28"/>
  <c r="G123" i="28"/>
  <c r="F123" i="28"/>
  <c r="E123" i="28"/>
  <c r="D123" i="28"/>
  <c r="C123" i="28"/>
  <c r="O112" i="28"/>
  <c r="N112" i="28"/>
  <c r="M112" i="28"/>
  <c r="L112" i="28"/>
  <c r="K112" i="28"/>
  <c r="J112" i="28"/>
  <c r="I112" i="28"/>
  <c r="H112" i="28"/>
  <c r="G112" i="28"/>
  <c r="F112" i="28"/>
  <c r="E112" i="28"/>
  <c r="D112" i="28"/>
  <c r="C112" i="28"/>
  <c r="O103" i="28"/>
  <c r="N103" i="28"/>
  <c r="M103" i="28"/>
  <c r="L103" i="28"/>
  <c r="K103" i="28"/>
  <c r="J103" i="28"/>
  <c r="I103" i="28"/>
  <c r="H103" i="28"/>
  <c r="G103" i="28"/>
  <c r="F103" i="28"/>
  <c r="E103" i="28"/>
  <c r="D103" i="28"/>
  <c r="C103" i="28"/>
  <c r="O92" i="28"/>
  <c r="O104" i="28"/>
  <c r="N92" i="28"/>
  <c r="N104" i="28" s="1"/>
  <c r="M92" i="28"/>
  <c r="M104" i="28"/>
  <c r="L92" i="28"/>
  <c r="L104" i="28"/>
  <c r="K92" i="28"/>
  <c r="K104" i="28"/>
  <c r="J92" i="28"/>
  <c r="I92" i="28"/>
  <c r="H92" i="28"/>
  <c r="G92" i="28"/>
  <c r="G104" i="28"/>
  <c r="F92" i="28"/>
  <c r="F104" i="28"/>
  <c r="E92" i="28"/>
  <c r="E104" i="28"/>
  <c r="D92" i="28"/>
  <c r="D104" i="28"/>
  <c r="C104" i="28"/>
  <c r="O81" i="28"/>
  <c r="N81" i="28"/>
  <c r="M81" i="28"/>
  <c r="L81" i="28"/>
  <c r="K81" i="28"/>
  <c r="J81" i="28"/>
  <c r="I81" i="28"/>
  <c r="H81" i="28"/>
  <c r="G81" i="28"/>
  <c r="F81" i="28"/>
  <c r="E81" i="28"/>
  <c r="D81" i="28"/>
  <c r="C81" i="28"/>
  <c r="O70" i="28"/>
  <c r="O82" i="28"/>
  <c r="N70" i="28"/>
  <c r="N82" i="28"/>
  <c r="M70" i="28"/>
  <c r="M82" i="28"/>
  <c r="L70" i="28"/>
  <c r="K70" i="28"/>
  <c r="K82" i="28"/>
  <c r="J70" i="28"/>
  <c r="J82" i="28"/>
  <c r="I70" i="28"/>
  <c r="H70" i="28"/>
  <c r="G70" i="28"/>
  <c r="G82" i="28"/>
  <c r="F70" i="28"/>
  <c r="F82" i="28"/>
  <c r="E70" i="28"/>
  <c r="D70" i="28"/>
  <c r="C70" i="28"/>
  <c r="C82" i="28" s="1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O51" i="28"/>
  <c r="N51" i="28"/>
  <c r="M51" i="28"/>
  <c r="L51" i="28"/>
  <c r="K51" i="28"/>
  <c r="J51" i="28"/>
  <c r="I51" i="28"/>
  <c r="H51" i="28"/>
  <c r="G51" i="28"/>
  <c r="G61" i="28"/>
  <c r="F51" i="28"/>
  <c r="E51" i="28"/>
  <c r="E61" i="28"/>
  <c r="D51" i="28"/>
  <c r="D61" i="28"/>
  <c r="C5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O33" i="28"/>
  <c r="O42" i="28"/>
  <c r="N33" i="28"/>
  <c r="N205" i="28"/>
  <c r="M33" i="28"/>
  <c r="M42" i="28"/>
  <c r="L33" i="28"/>
  <c r="K33" i="28"/>
  <c r="K42" i="28"/>
  <c r="J33" i="28"/>
  <c r="I33" i="28"/>
  <c r="H33" i="28"/>
  <c r="G33" i="28"/>
  <c r="G42" i="28"/>
  <c r="F33" i="28"/>
  <c r="E33" i="28"/>
  <c r="E42" i="28"/>
  <c r="D33" i="28"/>
  <c r="D42" i="28" s="1"/>
  <c r="C33" i="28"/>
  <c r="O23" i="28"/>
  <c r="N23" i="28"/>
  <c r="M23" i="28"/>
  <c r="M24" i="28"/>
  <c r="L23" i="28"/>
  <c r="L24" i="28"/>
  <c r="K23" i="28"/>
  <c r="K24" i="28"/>
  <c r="J23" i="28"/>
  <c r="J24" i="28"/>
  <c r="I23" i="28"/>
  <c r="H23" i="28"/>
  <c r="G23" i="28"/>
  <c r="F23" i="28"/>
  <c r="F24" i="28"/>
  <c r="E23" i="28"/>
  <c r="D23" i="28"/>
  <c r="D24" i="28"/>
  <c r="C23" i="28"/>
  <c r="C24" i="28"/>
  <c r="N24" i="28"/>
  <c r="C51" i="21"/>
  <c r="E51" i="21"/>
  <c r="E7" i="22"/>
  <c r="F7" i="22"/>
  <c r="J51" i="21"/>
  <c r="K51" i="21"/>
  <c r="N51" i="21"/>
  <c r="F23" i="21"/>
  <c r="H23" i="21"/>
  <c r="L23" i="21"/>
  <c r="O23" i="21"/>
  <c r="E23" i="21"/>
  <c r="E17" i="22"/>
  <c r="F17" i="22"/>
  <c r="G23" i="21"/>
  <c r="I17" i="22"/>
  <c r="J17" i="22"/>
  <c r="J23" i="21"/>
  <c r="K23" i="21"/>
  <c r="E189" i="21"/>
  <c r="E14" i="22"/>
  <c r="F14" i="22"/>
  <c r="F189" i="21"/>
  <c r="G14" i="22"/>
  <c r="H14" i="22"/>
  <c r="G189" i="21"/>
  <c r="I14" i="22"/>
  <c r="J14" i="22"/>
  <c r="H189" i="21"/>
  <c r="I189" i="21"/>
  <c r="J189" i="21"/>
  <c r="K189" i="21"/>
  <c r="L189" i="21"/>
  <c r="M189" i="21"/>
  <c r="N189" i="21"/>
  <c r="O189" i="21"/>
  <c r="D189" i="21"/>
  <c r="C189" i="21"/>
  <c r="F132" i="21"/>
  <c r="G132" i="21"/>
  <c r="I11" i="22"/>
  <c r="J11" i="22"/>
  <c r="H132" i="21"/>
  <c r="J132" i="21"/>
  <c r="L132" i="21"/>
  <c r="N132" i="21"/>
  <c r="O132" i="21"/>
  <c r="D132" i="21"/>
  <c r="C11" i="22"/>
  <c r="D11" i="22"/>
  <c r="G51" i="21"/>
  <c r="I7" i="22"/>
  <c r="J7" i="22"/>
  <c r="H51" i="21"/>
  <c r="I51" i="21"/>
  <c r="L51" i="21"/>
  <c r="M51" i="21"/>
  <c r="E41" i="21"/>
  <c r="E18" i="22"/>
  <c r="F18" i="22"/>
  <c r="F41" i="21"/>
  <c r="G41" i="21"/>
  <c r="H41" i="21"/>
  <c r="I41" i="21"/>
  <c r="J41" i="21"/>
  <c r="K41" i="21"/>
  <c r="L41" i="21"/>
  <c r="M41" i="21"/>
  <c r="N41" i="21"/>
  <c r="O41" i="21"/>
  <c r="D41" i="21"/>
  <c r="C18" i="22"/>
  <c r="D18" i="22"/>
  <c r="F51" i="21"/>
  <c r="O51" i="21"/>
  <c r="D51" i="21"/>
  <c r="C7" i="22"/>
  <c r="D7" i="22"/>
  <c r="H33" i="21"/>
  <c r="H42" i="21" s="1"/>
  <c r="L33" i="21"/>
  <c r="I33" i="21"/>
  <c r="J33" i="21"/>
  <c r="I23" i="21"/>
  <c r="M23" i="21"/>
  <c r="C41" i="21"/>
  <c r="H60" i="21"/>
  <c r="H61" i="21"/>
  <c r="K60" i="21"/>
  <c r="D60" i="21"/>
  <c r="E12" i="21"/>
  <c r="F12" i="21"/>
  <c r="G5" i="22"/>
  <c r="H5" i="22"/>
  <c r="G12" i="21"/>
  <c r="I5" i="22"/>
  <c r="J5" i="22"/>
  <c r="H12" i="21"/>
  <c r="I12" i="21"/>
  <c r="J12" i="21"/>
  <c r="K12" i="21"/>
  <c r="L12" i="21"/>
  <c r="M12" i="21"/>
  <c r="N12" i="21"/>
  <c r="O12" i="21"/>
  <c r="D12" i="21"/>
  <c r="C5" i="22"/>
  <c r="D5" i="22"/>
  <c r="C12" i="21"/>
  <c r="E33" i="21"/>
  <c r="E42" i="21"/>
  <c r="F33" i="21"/>
  <c r="G6" i="22"/>
  <c r="H6" i="22"/>
  <c r="G33" i="21"/>
  <c r="I6" i="22"/>
  <c r="J6" i="22"/>
  <c r="K33" i="21"/>
  <c r="M33" i="21"/>
  <c r="N33" i="21"/>
  <c r="D33" i="21"/>
  <c r="E91" i="21"/>
  <c r="E9" i="22"/>
  <c r="F9" i="22"/>
  <c r="F91" i="21"/>
  <c r="G91" i="21"/>
  <c r="I9" i="22"/>
  <c r="J9" i="22"/>
  <c r="H91" i="21"/>
  <c r="I91" i="21"/>
  <c r="J91" i="21"/>
  <c r="K91" i="21"/>
  <c r="L91" i="21"/>
  <c r="M91" i="21"/>
  <c r="N91" i="21"/>
  <c r="O91" i="21"/>
  <c r="D91" i="21"/>
  <c r="C9" i="22"/>
  <c r="D9" i="22"/>
  <c r="C91" i="21"/>
  <c r="N23" i="21"/>
  <c r="F60" i="21"/>
  <c r="G19" i="22"/>
  <c r="H19" i="22"/>
  <c r="J60" i="21"/>
  <c r="L60" i="21"/>
  <c r="N60" i="21"/>
  <c r="O33" i="21"/>
  <c r="E200" i="21"/>
  <c r="E201" i="21"/>
  <c r="F200" i="21"/>
  <c r="G200" i="21"/>
  <c r="I26" i="22"/>
  <c r="J26" i="22"/>
  <c r="H200" i="21"/>
  <c r="I200" i="21"/>
  <c r="I201" i="21"/>
  <c r="J200" i="21"/>
  <c r="K200" i="21"/>
  <c r="L200" i="21"/>
  <c r="M200" i="21"/>
  <c r="M201" i="21"/>
  <c r="N200" i="21"/>
  <c r="N201" i="21"/>
  <c r="O200" i="21"/>
  <c r="O201" i="21"/>
  <c r="D200" i="21"/>
  <c r="C26" i="22"/>
  <c r="D26" i="22"/>
  <c r="C200" i="21"/>
  <c r="E180" i="21"/>
  <c r="F180" i="21"/>
  <c r="G25" i="22"/>
  <c r="H25" i="22"/>
  <c r="G180" i="21"/>
  <c r="H180" i="21"/>
  <c r="I180" i="21"/>
  <c r="J180" i="21"/>
  <c r="K180" i="21"/>
  <c r="L180" i="21"/>
  <c r="M180" i="21"/>
  <c r="N180" i="21"/>
  <c r="O180" i="21"/>
  <c r="D180" i="21"/>
  <c r="C25" i="22"/>
  <c r="D25" i="22"/>
  <c r="C180" i="21"/>
  <c r="E172" i="21"/>
  <c r="E13" i="22"/>
  <c r="F13" i="22"/>
  <c r="F172" i="21"/>
  <c r="G13" i="22"/>
  <c r="H13" i="22"/>
  <c r="G172" i="21"/>
  <c r="I13" i="22"/>
  <c r="J13" i="22"/>
  <c r="H172" i="21"/>
  <c r="I172" i="21"/>
  <c r="J172" i="21"/>
  <c r="K172" i="21"/>
  <c r="L172" i="21"/>
  <c r="M172" i="21"/>
  <c r="N172" i="21"/>
  <c r="O172" i="21"/>
  <c r="D172" i="21"/>
  <c r="C13" i="22"/>
  <c r="D13" i="22"/>
  <c r="C172" i="21"/>
  <c r="E161" i="21"/>
  <c r="E24" i="22"/>
  <c r="F24" i="22"/>
  <c r="F161" i="21"/>
  <c r="G161" i="21"/>
  <c r="I24" i="22"/>
  <c r="J24" i="22"/>
  <c r="H161" i="21"/>
  <c r="I161" i="21"/>
  <c r="J161" i="21"/>
  <c r="K161" i="21"/>
  <c r="L161" i="21"/>
  <c r="M161" i="21"/>
  <c r="N161" i="21"/>
  <c r="O161" i="21"/>
  <c r="D161" i="21"/>
  <c r="C24" i="22"/>
  <c r="D24" i="22"/>
  <c r="C161" i="21"/>
  <c r="F150" i="21"/>
  <c r="G12" i="22"/>
  <c r="H12" i="22"/>
  <c r="D150" i="21"/>
  <c r="C12" i="22"/>
  <c r="D12" i="22"/>
  <c r="E150" i="21"/>
  <c r="E12" i="22"/>
  <c r="F12" i="22"/>
  <c r="G150" i="21"/>
  <c r="I12" i="22"/>
  <c r="J12" i="22"/>
  <c r="H150" i="21"/>
  <c r="I150" i="21"/>
  <c r="J150" i="21"/>
  <c r="K150" i="21"/>
  <c r="L150" i="21"/>
  <c r="M150" i="21"/>
  <c r="N150" i="21"/>
  <c r="O150" i="21"/>
  <c r="C150" i="21"/>
  <c r="E140" i="21"/>
  <c r="E23" i="22"/>
  <c r="F23" i="22"/>
  <c r="F140" i="21"/>
  <c r="G23" i="22"/>
  <c r="G140" i="21"/>
  <c r="H140" i="21"/>
  <c r="I140" i="21"/>
  <c r="J140" i="21"/>
  <c r="J141" i="21"/>
  <c r="K140" i="21"/>
  <c r="L140" i="21"/>
  <c r="M140" i="21"/>
  <c r="N140" i="21"/>
  <c r="O140" i="21"/>
  <c r="D140" i="21"/>
  <c r="D141" i="21"/>
  <c r="C140" i="21"/>
  <c r="E132" i="21"/>
  <c r="E11" i="22"/>
  <c r="F11" i="22"/>
  <c r="I132" i="21"/>
  <c r="K132" i="21"/>
  <c r="M132" i="21"/>
  <c r="M141" i="21"/>
  <c r="C132" i="21"/>
  <c r="J122" i="21"/>
  <c r="C122" i="21"/>
  <c r="N111" i="21"/>
  <c r="E111" i="21"/>
  <c r="E10" i="22"/>
  <c r="F10" i="22"/>
  <c r="C111" i="21"/>
  <c r="E122" i="21"/>
  <c r="E123" i="21"/>
  <c r="F122" i="21"/>
  <c r="G22" i="22"/>
  <c r="H22" i="22"/>
  <c r="G122" i="21"/>
  <c r="H122" i="21"/>
  <c r="I122" i="21"/>
  <c r="K122" i="21"/>
  <c r="L122" i="21"/>
  <c r="M122" i="21"/>
  <c r="N122" i="21"/>
  <c r="O122" i="21"/>
  <c r="D122" i="21"/>
  <c r="C22" i="22"/>
  <c r="D22" i="22"/>
  <c r="F111" i="21"/>
  <c r="F123" i="21"/>
  <c r="G111" i="21"/>
  <c r="H111" i="21"/>
  <c r="H123" i="21" s="1"/>
  <c r="I111" i="21"/>
  <c r="I123" i="21" s="1"/>
  <c r="J111" i="21"/>
  <c r="K111" i="21"/>
  <c r="L111" i="21"/>
  <c r="M111" i="21"/>
  <c r="O111" i="21"/>
  <c r="O123" i="21"/>
  <c r="D111" i="21"/>
  <c r="C10" i="22"/>
  <c r="D10" i="22"/>
  <c r="E102" i="21"/>
  <c r="E21" i="22"/>
  <c r="F21" i="22"/>
  <c r="F102" i="21"/>
  <c r="G21" i="22"/>
  <c r="H21" i="22"/>
  <c r="G102" i="21"/>
  <c r="I21" i="22"/>
  <c r="J21" i="22"/>
  <c r="H102" i="21"/>
  <c r="H103" i="21"/>
  <c r="I102" i="21"/>
  <c r="J102" i="21"/>
  <c r="J103" i="21" s="1"/>
  <c r="K102" i="21"/>
  <c r="K103" i="21"/>
  <c r="L102" i="21"/>
  <c r="L103" i="21"/>
  <c r="M102" i="21"/>
  <c r="M103" i="21"/>
  <c r="N102" i="21"/>
  <c r="N103" i="21"/>
  <c r="O102" i="21"/>
  <c r="O103" i="21"/>
  <c r="D102" i="21"/>
  <c r="C21" i="22"/>
  <c r="D21" i="22"/>
  <c r="C102" i="21"/>
  <c r="C103" i="21"/>
  <c r="E81" i="21"/>
  <c r="E20" i="22"/>
  <c r="F20" i="22"/>
  <c r="F81" i="21"/>
  <c r="G20" i="22"/>
  <c r="H20" i="22"/>
  <c r="G81" i="21"/>
  <c r="I20" i="22"/>
  <c r="J20" i="22"/>
  <c r="H81" i="21"/>
  <c r="I81" i="21"/>
  <c r="J81" i="21"/>
  <c r="K81" i="21"/>
  <c r="L81" i="21"/>
  <c r="M81" i="21"/>
  <c r="N81" i="21"/>
  <c r="O81" i="21"/>
  <c r="D81" i="21"/>
  <c r="C20" i="22"/>
  <c r="D20" i="22"/>
  <c r="C81" i="21"/>
  <c r="E70" i="21"/>
  <c r="E8" i="22"/>
  <c r="F8" i="22"/>
  <c r="F70" i="21"/>
  <c r="G8" i="22"/>
  <c r="H8" i="22"/>
  <c r="G70" i="21"/>
  <c r="I8" i="22"/>
  <c r="J8" i="22"/>
  <c r="H70" i="21"/>
  <c r="I70" i="21"/>
  <c r="J70" i="21"/>
  <c r="K70" i="21"/>
  <c r="L70" i="21"/>
  <c r="M70" i="21"/>
  <c r="N70" i="21"/>
  <c r="O70" i="21"/>
  <c r="D70" i="21"/>
  <c r="C8" i="22"/>
  <c r="D8" i="22"/>
  <c r="C70" i="21"/>
  <c r="E60" i="21"/>
  <c r="E19" i="22"/>
  <c r="F19" i="22"/>
  <c r="G60" i="21"/>
  <c r="I19" i="22"/>
  <c r="J19" i="22"/>
  <c r="I60" i="21"/>
  <c r="M60" i="21"/>
  <c r="M61" i="21"/>
  <c r="O60" i="21"/>
  <c r="C60" i="21"/>
  <c r="C33" i="21"/>
  <c r="D23" i="21"/>
  <c r="C17" i="22"/>
  <c r="D17" i="22"/>
  <c r="C23" i="21"/>
  <c r="N141" i="21"/>
  <c r="C6" i="22"/>
  <c r="D6" i="22"/>
  <c r="K181" i="21"/>
  <c r="C23" i="22"/>
  <c r="D23" i="22"/>
  <c r="D103" i="21"/>
  <c r="O82" i="21"/>
  <c r="L123" i="21"/>
  <c r="G141" i="21"/>
  <c r="N181" i="21"/>
  <c r="J181" i="21"/>
  <c r="O181" i="21"/>
  <c r="M181" i="21"/>
  <c r="K42" i="21"/>
  <c r="F181" i="21"/>
  <c r="E141" i="21"/>
  <c r="G103" i="21"/>
  <c r="E103" i="21"/>
  <c r="D201" i="21"/>
  <c r="C181" i="21"/>
  <c r="H201" i="21"/>
  <c r="D181" i="21"/>
  <c r="I23" i="22"/>
  <c r="J23" i="22"/>
  <c r="N123" i="21"/>
  <c r="C141" i="21"/>
  <c r="C162" i="21"/>
  <c r="N162" i="21"/>
  <c r="O162" i="21"/>
  <c r="H181" i="21"/>
  <c r="E181" i="21"/>
  <c r="E26" i="22"/>
  <c r="F26" i="22"/>
  <c r="G201" i="21"/>
  <c r="G10" i="22"/>
  <c r="H10" i="22"/>
  <c r="F141" i="21"/>
  <c r="G162" i="21"/>
  <c r="C24" i="21"/>
  <c r="N82" i="21"/>
  <c r="H82" i="21"/>
  <c r="K123" i="21"/>
  <c r="E22" i="22"/>
  <c r="F22" i="22"/>
  <c r="C123" i="21"/>
  <c r="M162" i="21"/>
  <c r="K162" i="21"/>
  <c r="I162" i="21"/>
  <c r="L201" i="21"/>
  <c r="J201" i="21"/>
  <c r="F61" i="21"/>
  <c r="L61" i="21"/>
  <c r="H204" i="21"/>
  <c r="H205" i="21"/>
  <c r="H208" i="21"/>
  <c r="K61" i="21"/>
  <c r="E6" i="22"/>
  <c r="F6" i="22"/>
  <c r="N61" i="21"/>
  <c r="J61" i="21"/>
  <c r="G7" i="22"/>
  <c r="H7" i="22"/>
  <c r="C61" i="21"/>
  <c r="G61" i="21"/>
  <c r="O61" i="21"/>
  <c r="I61" i="21"/>
  <c r="D82" i="21"/>
  <c r="L82" i="21"/>
  <c r="J82" i="21"/>
  <c r="D162" i="21"/>
  <c r="L162" i="21"/>
  <c r="H162" i="21"/>
  <c r="M42" i="21"/>
  <c r="H141" i="21"/>
  <c r="K141" i="21"/>
  <c r="L181" i="21"/>
  <c r="C201" i="21"/>
  <c r="J24" i="21"/>
  <c r="I42" i="21"/>
  <c r="D42" i="21"/>
  <c r="L42" i="21"/>
  <c r="F42" i="21"/>
  <c r="I141" i="21"/>
  <c r="N204" i="21"/>
  <c r="N205" i="21"/>
  <c r="N208" i="21"/>
  <c r="J204" i="21"/>
  <c r="J205" i="21"/>
  <c r="J207" i="21"/>
  <c r="I24" i="21"/>
  <c r="K201" i="21"/>
  <c r="L209" i="21"/>
  <c r="L210" i="21"/>
  <c r="H207" i="21"/>
  <c r="G24" i="21"/>
  <c r="E82" i="21"/>
  <c r="E61" i="21"/>
  <c r="C42" i="21"/>
  <c r="M82" i="21"/>
  <c r="C82" i="21"/>
  <c r="K82" i="21"/>
  <c r="I103" i="21"/>
  <c r="O42" i="21"/>
  <c r="K204" i="21"/>
  <c r="K205" i="21"/>
  <c r="K208" i="21"/>
  <c r="M24" i="21"/>
  <c r="J42" i="21"/>
  <c r="G18" i="22"/>
  <c r="H18" i="22"/>
  <c r="K209" i="21"/>
  <c r="K210" i="21"/>
  <c r="K212" i="21"/>
  <c r="O24" i="21"/>
  <c r="H209" i="21"/>
  <c r="H214" i="21"/>
  <c r="H215" i="21"/>
  <c r="G17" i="22"/>
  <c r="H17" i="22"/>
  <c r="F209" i="21"/>
  <c r="F210" i="21"/>
  <c r="E24" i="21"/>
  <c r="H24" i="21"/>
  <c r="L204" i="21"/>
  <c r="L214" i="21"/>
  <c r="L215" i="21"/>
  <c r="H23" i="22"/>
  <c r="I82" i="21"/>
  <c r="I10" i="22"/>
  <c r="J10" i="22"/>
  <c r="G204" i="21"/>
  <c r="G205" i="21"/>
  <c r="G24" i="22"/>
  <c r="H24" i="22"/>
  <c r="F162" i="21"/>
  <c r="E25" i="22"/>
  <c r="E209" i="21"/>
  <c r="E210" i="21"/>
  <c r="C19" i="22"/>
  <c r="D19" i="22"/>
  <c r="D27" i="22" s="1"/>
  <c r="D61" i="21"/>
  <c r="O204" i="21"/>
  <c r="O205" i="21"/>
  <c r="D24" i="21"/>
  <c r="I209" i="21"/>
  <c r="D209" i="21"/>
  <c r="D210" i="21"/>
  <c r="F24" i="21"/>
  <c r="L141" i="21"/>
  <c r="O141" i="21"/>
  <c r="O202" i="21"/>
  <c r="N42" i="21"/>
  <c r="G82" i="21"/>
  <c r="I22" i="22"/>
  <c r="J22" i="22"/>
  <c r="G123" i="21"/>
  <c r="J123" i="21"/>
  <c r="O209" i="21"/>
  <c r="O214" i="21"/>
  <c r="O215" i="21"/>
  <c r="J162" i="21"/>
  <c r="J209" i="21"/>
  <c r="I204" i="21"/>
  <c r="I214" i="21" s="1"/>
  <c r="I215" i="21" s="1"/>
  <c r="I205" i="21"/>
  <c r="I207" i="21"/>
  <c r="I25" i="22"/>
  <c r="J25" i="22"/>
  <c r="G181" i="21"/>
  <c r="G209" i="21"/>
  <c r="G210" i="21"/>
  <c r="G26" i="22"/>
  <c r="H26" i="22"/>
  <c r="F201" i="21"/>
  <c r="N24" i="21"/>
  <c r="N209" i="21"/>
  <c r="G11" i="22"/>
  <c r="H11" i="22"/>
  <c r="F204" i="21"/>
  <c r="F205" i="21"/>
  <c r="M204" i="21"/>
  <c r="M205" i="21"/>
  <c r="M208" i="21"/>
  <c r="F82" i="21"/>
  <c r="D123" i="21"/>
  <c r="M123" i="21"/>
  <c r="M202" i="21" s="1"/>
  <c r="M209" i="21"/>
  <c r="E162" i="21"/>
  <c r="I181" i="21"/>
  <c r="I202" i="21" s="1"/>
  <c r="L24" i="21"/>
  <c r="I18" i="22"/>
  <c r="I27" i="22"/>
  <c r="G42" i="21"/>
  <c r="C14" i="22"/>
  <c r="D204" i="21"/>
  <c r="D205" i="21"/>
  <c r="K24" i="21"/>
  <c r="E204" i="21"/>
  <c r="E205" i="21"/>
  <c r="E5" i="22"/>
  <c r="H210" i="21"/>
  <c r="H213" i="21"/>
  <c r="J202" i="21"/>
  <c r="N207" i="21"/>
  <c r="K202" i="21"/>
  <c r="N202" i="21"/>
  <c r="K213" i="21"/>
  <c r="K214" i="21"/>
  <c r="K215" i="21"/>
  <c r="C27" i="22"/>
  <c r="G202" i="21"/>
  <c r="J208" i="21"/>
  <c r="E214" i="21"/>
  <c r="E215" i="21"/>
  <c r="E217" i="21"/>
  <c r="E202" i="21"/>
  <c r="D214" i="21"/>
  <c r="D215" i="21"/>
  <c r="K207" i="21"/>
  <c r="M210" i="21"/>
  <c r="M213" i="21"/>
  <c r="M214" i="21"/>
  <c r="M215" i="21"/>
  <c r="I208" i="21"/>
  <c r="D213" i="21"/>
  <c r="D212" i="21"/>
  <c r="D202" i="21"/>
  <c r="F25" i="22"/>
  <c r="F27" i="22" s="1"/>
  <c r="E27" i="22"/>
  <c r="I15" i="22"/>
  <c r="D14" i="22"/>
  <c r="C15" i="22"/>
  <c r="J18" i="22"/>
  <c r="J27" i="22"/>
  <c r="N214" i="21"/>
  <c r="N215" i="21"/>
  <c r="N210" i="21"/>
  <c r="N212" i="21"/>
  <c r="J210" i="21"/>
  <c r="J214" i="21"/>
  <c r="J215" i="21"/>
  <c r="J218" i="21"/>
  <c r="O210" i="21"/>
  <c r="O213" i="21"/>
  <c r="E213" i="21"/>
  <c r="E212" i="21"/>
  <c r="F5" i="22"/>
  <c r="F15" i="22" s="1"/>
  <c r="E207" i="21"/>
  <c r="E208" i="21"/>
  <c r="E218" i="21"/>
  <c r="J217" i="21"/>
  <c r="J213" i="21"/>
  <c r="J212" i="21"/>
  <c r="I196" i="30"/>
  <c r="M196" i="30"/>
  <c r="D61" i="30"/>
  <c r="H61" i="30"/>
  <c r="C24" i="30"/>
  <c r="I139" i="30"/>
  <c r="M139" i="30"/>
  <c r="F157" i="30"/>
  <c r="I157" i="30"/>
  <c r="D139" i="30"/>
  <c r="N139" i="30"/>
  <c r="F123" i="30"/>
  <c r="K123" i="30"/>
  <c r="F82" i="30"/>
  <c r="H82" i="30"/>
  <c r="M24" i="30"/>
  <c r="D24" i="29"/>
  <c r="F24" i="29"/>
  <c r="H24" i="29"/>
  <c r="J24" i="29"/>
  <c r="L24" i="29"/>
  <c r="N24" i="29"/>
  <c r="D182" i="29"/>
  <c r="H182" i="29"/>
  <c r="L182" i="29"/>
  <c r="C163" i="29"/>
  <c r="E163" i="29"/>
  <c r="G163" i="29"/>
  <c r="I163" i="29"/>
  <c r="M163" i="29"/>
  <c r="O163" i="29"/>
  <c r="F142" i="29"/>
  <c r="J142" i="29"/>
  <c r="N142" i="29"/>
  <c r="D142" i="29"/>
  <c r="H142" i="29"/>
  <c r="L142" i="29"/>
  <c r="K124" i="29"/>
  <c r="D42" i="29"/>
  <c r="D61" i="29"/>
  <c r="L61" i="29"/>
  <c r="C142" i="29"/>
  <c r="E142" i="29"/>
  <c r="G142" i="29"/>
  <c r="I142" i="29"/>
  <c r="K142" i="29"/>
  <c r="M142" i="29"/>
  <c r="O142" i="29"/>
  <c r="D163" i="29"/>
  <c r="J163" i="29"/>
  <c r="C103" i="29"/>
  <c r="K103" i="29"/>
  <c r="C182" i="29"/>
  <c r="E182" i="29"/>
  <c r="I182" i="29"/>
  <c r="M182" i="29"/>
  <c r="H103" i="29"/>
  <c r="E82" i="29"/>
  <c r="F61" i="29"/>
  <c r="H61" i="29"/>
  <c r="J61" i="29"/>
  <c r="N61" i="29"/>
  <c r="C61" i="29"/>
  <c r="E61" i="29"/>
  <c r="G61" i="29"/>
  <c r="I61" i="29"/>
  <c r="K61" i="29"/>
  <c r="M61" i="29"/>
  <c r="O61" i="29"/>
  <c r="I42" i="29"/>
  <c r="C24" i="29"/>
  <c r="E24" i="29"/>
  <c r="G24" i="29"/>
  <c r="I24" i="29"/>
  <c r="K24" i="29"/>
  <c r="M24" i="29"/>
  <c r="O24" i="29"/>
  <c r="N182" i="29"/>
  <c r="G182" i="29"/>
  <c r="G210" i="29"/>
  <c r="K182" i="29"/>
  <c r="O182" i="29"/>
  <c r="O210" i="29"/>
  <c r="O211" i="29"/>
  <c r="F182" i="29"/>
  <c r="J182" i="29"/>
  <c r="E210" i="29"/>
  <c r="E211" i="29"/>
  <c r="I210" i="29"/>
  <c r="I211" i="29"/>
  <c r="H210" i="29"/>
  <c r="H211" i="29"/>
  <c r="J210" i="29"/>
  <c r="J211" i="29"/>
  <c r="N210" i="29"/>
  <c r="N211" i="29"/>
  <c r="E202" i="29"/>
  <c r="G202" i="29"/>
  <c r="O202" i="29"/>
  <c r="J202" i="29"/>
  <c r="M210" i="29"/>
  <c r="M211" i="29"/>
  <c r="I182" i="28"/>
  <c r="N182" i="28"/>
  <c r="F142" i="28"/>
  <c r="J142" i="28"/>
  <c r="N142" i="28"/>
  <c r="F124" i="28"/>
  <c r="J124" i="28"/>
  <c r="N124" i="28"/>
  <c r="G124" i="28"/>
  <c r="I124" i="28"/>
  <c r="O124" i="28"/>
  <c r="C124" i="28"/>
  <c r="E124" i="28"/>
  <c r="H124" i="28"/>
  <c r="L124" i="28"/>
  <c r="D182" i="28"/>
  <c r="E182" i="28"/>
  <c r="M182" i="28"/>
  <c r="D142" i="28"/>
  <c r="H142" i="28"/>
  <c r="L142" i="28"/>
  <c r="D124" i="28"/>
  <c r="K124" i="28"/>
  <c r="M124" i="28"/>
  <c r="E24" i="28"/>
  <c r="G24" i="28"/>
  <c r="O24" i="28"/>
  <c r="E82" i="28"/>
  <c r="D82" i="28"/>
  <c r="H82" i="28"/>
  <c r="L82" i="28"/>
  <c r="F61" i="28"/>
  <c r="J61" i="28"/>
  <c r="N61" i="28"/>
  <c r="O61" i="28"/>
  <c r="C61" i="28"/>
  <c r="M61" i="28"/>
  <c r="I61" i="28"/>
  <c r="I42" i="28"/>
  <c r="F42" i="28"/>
  <c r="C42" i="28"/>
  <c r="H42" i="28"/>
  <c r="L42" i="28"/>
  <c r="H24" i="28"/>
  <c r="I24" i="28"/>
  <c r="G211" i="29"/>
  <c r="G214" i="29"/>
  <c r="G213" i="29"/>
  <c r="E226" i="29"/>
  <c r="H61" i="28"/>
  <c r="L61" i="28"/>
  <c r="K61" i="28"/>
  <c r="E210" i="28"/>
  <c r="E211" i="28"/>
  <c r="I210" i="28"/>
  <c r="I211" i="28"/>
  <c r="I213" i="28"/>
  <c r="I214" i="28"/>
  <c r="M210" i="28"/>
  <c r="M211" i="28"/>
  <c r="J210" i="28"/>
  <c r="J211" i="28"/>
  <c r="J214" i="28"/>
  <c r="J213" i="28"/>
  <c r="G202" i="28"/>
  <c r="F210" i="28"/>
  <c r="F211" i="28"/>
  <c r="O210" i="28"/>
  <c r="O211" i="28"/>
  <c r="O214" i="28"/>
  <c r="O213" i="28"/>
  <c r="I82" i="28"/>
  <c r="K210" i="28"/>
  <c r="K211" i="28"/>
  <c r="J42" i="28"/>
  <c r="N42" i="28"/>
  <c r="N210" i="28"/>
  <c r="N215" i="28" s="1"/>
  <c r="N216" i="28" s="1"/>
  <c r="N211" i="28"/>
  <c r="N214" i="28"/>
  <c r="H210" i="28"/>
  <c r="H211" i="28"/>
  <c r="F196" i="30"/>
  <c r="J196" i="30"/>
  <c r="K210" i="29"/>
  <c r="K211" i="29"/>
  <c r="K214" i="29"/>
  <c r="D124" i="29"/>
  <c r="O207" i="21"/>
  <c r="O208" i="21"/>
  <c r="F212" i="21"/>
  <c r="F211" i="21"/>
  <c r="F213" i="21"/>
  <c r="L212" i="21"/>
  <c r="L213" i="21"/>
  <c r="E206" i="21"/>
  <c r="E224" i="21"/>
  <c r="G207" i="21"/>
  <c r="G208" i="21"/>
  <c r="H27" i="22"/>
  <c r="N217" i="21"/>
  <c r="N218" i="21"/>
  <c r="M217" i="21"/>
  <c r="M218" i="21"/>
  <c r="D207" i="21"/>
  <c r="D206" i="21"/>
  <c r="D208" i="21"/>
  <c r="G212" i="21"/>
  <c r="D211" i="21"/>
  <c r="G213" i="21"/>
  <c r="E211" i="21"/>
  <c r="E225" i="21"/>
  <c r="O217" i="21"/>
  <c r="O218" i="21"/>
  <c r="H218" i="21"/>
  <c r="H217" i="21"/>
  <c r="K218" i="21"/>
  <c r="K217" i="21"/>
  <c r="F208" i="21"/>
  <c r="F206" i="21"/>
  <c r="F207" i="21"/>
  <c r="J15" i="22"/>
  <c r="D217" i="21"/>
  <c r="D218" i="21"/>
  <c r="L217" i="21"/>
  <c r="L218" i="21"/>
  <c r="I217" i="21"/>
  <c r="I218" i="21"/>
  <c r="E15" i="22"/>
  <c r="G214" i="21"/>
  <c r="G215" i="21"/>
  <c r="D216" i="21"/>
  <c r="L205" i="21"/>
  <c r="N213" i="21"/>
  <c r="M212" i="21"/>
  <c r="O212" i="21"/>
  <c r="I210" i="21"/>
  <c r="M207" i="21"/>
  <c r="F103" i="21"/>
  <c r="F202" i="21"/>
  <c r="G9" i="22"/>
  <c r="F214" i="21"/>
  <c r="F215" i="21"/>
  <c r="H212" i="21"/>
  <c r="G27" i="22"/>
  <c r="E216" i="21"/>
  <c r="I213" i="21"/>
  <c r="I212" i="21"/>
  <c r="G218" i="21"/>
  <c r="G217" i="21"/>
  <c r="F216" i="21"/>
  <c r="F218" i="21"/>
  <c r="F217" i="21"/>
  <c r="H9" i="22"/>
  <c r="H15" i="22"/>
  <c r="G15" i="22"/>
  <c r="L207" i="21"/>
  <c r="L208" i="21"/>
  <c r="C176" i="30"/>
  <c r="J176" i="30"/>
  <c r="D176" i="30"/>
  <c r="K176" i="30"/>
  <c r="G196" i="30"/>
  <c r="O196" i="30"/>
  <c r="F204" i="30"/>
  <c r="F205" i="30"/>
  <c r="F208" i="30"/>
  <c r="O157" i="30"/>
  <c r="H196" i="30"/>
  <c r="N204" i="30"/>
  <c r="N205" i="30"/>
  <c r="N207" i="30"/>
  <c r="G157" i="30"/>
  <c r="H157" i="30"/>
  <c r="G176" i="30"/>
  <c r="D196" i="30"/>
  <c r="K196" i="30"/>
  <c r="J123" i="30"/>
  <c r="J24" i="30"/>
  <c r="H204" i="30"/>
  <c r="H205" i="30"/>
  <c r="H208" i="30"/>
  <c r="C61" i="30"/>
  <c r="J61" i="30"/>
  <c r="E103" i="30"/>
  <c r="M103" i="30"/>
  <c r="H139" i="30"/>
  <c r="I24" i="30"/>
  <c r="F42" i="30"/>
  <c r="I82" i="30"/>
  <c r="G103" i="30"/>
  <c r="E123" i="30"/>
  <c r="O24" i="30"/>
  <c r="F61" i="30"/>
  <c r="E82" i="30"/>
  <c r="N24" i="30"/>
  <c r="F24" i="30"/>
  <c r="I204" i="30"/>
  <c r="I205" i="30"/>
  <c r="I207" i="30"/>
  <c r="D123" i="30"/>
  <c r="H24" i="30"/>
  <c r="O103" i="30"/>
  <c r="I42" i="30"/>
  <c r="I197" i="30" s="1"/>
  <c r="D42" i="30"/>
  <c r="L42" i="30"/>
  <c r="K82" i="30"/>
  <c r="N82" i="30"/>
  <c r="G123" i="30"/>
  <c r="E24" i="30"/>
  <c r="K205" i="28"/>
  <c r="K206" i="28"/>
  <c r="D205" i="28"/>
  <c r="D206" i="28"/>
  <c r="K163" i="28"/>
  <c r="G205" i="28"/>
  <c r="L205" i="28"/>
  <c r="L206" i="28"/>
  <c r="L208" i="28"/>
  <c r="N206" i="28"/>
  <c r="N209" i="28"/>
  <c r="H214" i="28"/>
  <c r="H213" i="28"/>
  <c r="M214" i="28"/>
  <c r="M213" i="28"/>
  <c r="E213" i="28"/>
  <c r="E214" i="28"/>
  <c r="K213" i="28"/>
  <c r="K214" i="28"/>
  <c r="F214" i="28"/>
  <c r="F213" i="28"/>
  <c r="N213" i="28"/>
  <c r="L210" i="28"/>
  <c r="L211" i="28"/>
  <c r="O205" i="28"/>
  <c r="O215" i="28"/>
  <c r="O216" i="28"/>
  <c r="O219" i="28"/>
  <c r="H205" i="28"/>
  <c r="H215" i="28"/>
  <c r="H216" i="28"/>
  <c r="I205" i="28"/>
  <c r="I206" i="28"/>
  <c r="M203" i="28"/>
  <c r="F205" i="28"/>
  <c r="F206" i="28"/>
  <c r="J205" i="28"/>
  <c r="J206" i="28"/>
  <c r="N203" i="28"/>
  <c r="L203" i="28"/>
  <c r="O203" i="28"/>
  <c r="G203" i="28"/>
  <c r="K203" i="28"/>
  <c r="K208" i="28"/>
  <c r="K209" i="28"/>
  <c r="N219" i="28"/>
  <c r="N218" i="28"/>
  <c r="D203" i="28"/>
  <c r="H104" i="28"/>
  <c r="H203" i="28"/>
  <c r="G206" i="28"/>
  <c r="G209" i="28"/>
  <c r="E203" i="28"/>
  <c r="I104" i="28"/>
  <c r="I203" i="28"/>
  <c r="F203" i="28"/>
  <c r="K215" i="28"/>
  <c r="K216" i="28"/>
  <c r="J104" i="28"/>
  <c r="J203" i="28"/>
  <c r="M205" i="28"/>
  <c r="E205" i="28"/>
  <c r="D208" i="28"/>
  <c r="D209" i="28"/>
  <c r="M213" i="29"/>
  <c r="M214" i="29"/>
  <c r="E212" i="29"/>
  <c r="E214" i="29"/>
  <c r="E213" i="29"/>
  <c r="I214" i="29"/>
  <c r="I213" i="29"/>
  <c r="O214" i="29"/>
  <c r="O213" i="29"/>
  <c r="J213" i="29"/>
  <c r="J214" i="29"/>
  <c r="N213" i="29"/>
  <c r="N214" i="29"/>
  <c r="H213" i="29"/>
  <c r="H214" i="29"/>
  <c r="K213" i="29"/>
  <c r="D202" i="29"/>
  <c r="L202" i="29"/>
  <c r="F202" i="29"/>
  <c r="F203" i="29"/>
  <c r="D205" i="29"/>
  <c r="O205" i="29"/>
  <c r="O215" i="29"/>
  <c r="O216" i="29"/>
  <c r="O219" i="29"/>
  <c r="L205" i="29"/>
  <c r="G205" i="29"/>
  <c r="G215" i="29"/>
  <c r="G216" i="29"/>
  <c r="G219" i="29"/>
  <c r="I205" i="29"/>
  <c r="I206" i="29"/>
  <c r="I209" i="29"/>
  <c r="I203" i="29"/>
  <c r="J205" i="29"/>
  <c r="J206" i="29"/>
  <c r="H203" i="29"/>
  <c r="J203" i="29"/>
  <c r="K203" i="29"/>
  <c r="N205" i="29"/>
  <c r="N206" i="29"/>
  <c r="N208" i="29"/>
  <c r="E203" i="29"/>
  <c r="D203" i="29"/>
  <c r="E205" i="29"/>
  <c r="E206" i="29"/>
  <c r="M205" i="29"/>
  <c r="M206" i="29"/>
  <c r="F205" i="29"/>
  <c r="F206" i="29"/>
  <c r="N203" i="29"/>
  <c r="H205" i="29"/>
  <c r="H206" i="29"/>
  <c r="H208" i="29"/>
  <c r="O206" i="29"/>
  <c r="O208" i="29"/>
  <c r="O82" i="29"/>
  <c r="O203" i="29"/>
  <c r="G82" i="29"/>
  <c r="G203" i="29"/>
  <c r="J215" i="29"/>
  <c r="J216" i="29"/>
  <c r="K205" i="29"/>
  <c r="L82" i="29"/>
  <c r="L203" i="29"/>
  <c r="M82" i="29"/>
  <c r="M203" i="29"/>
  <c r="I208" i="30"/>
  <c r="O42" i="30"/>
  <c r="C42" i="30"/>
  <c r="N199" i="30"/>
  <c r="N200" i="30"/>
  <c r="N202" i="30"/>
  <c r="H199" i="30"/>
  <c r="H200" i="30"/>
  <c r="H202" i="30"/>
  <c r="H123" i="30"/>
  <c r="E199" i="30"/>
  <c r="E200" i="30"/>
  <c r="E202" i="30"/>
  <c r="G199" i="30"/>
  <c r="G200" i="30"/>
  <c r="G203" i="30"/>
  <c r="O199" i="30"/>
  <c r="O200" i="30"/>
  <c r="L199" i="30"/>
  <c r="L200" i="30"/>
  <c r="L202" i="30"/>
  <c r="L197" i="30"/>
  <c r="O82" i="30"/>
  <c r="I199" i="30"/>
  <c r="I200" i="30"/>
  <c r="I202" i="30"/>
  <c r="C82" i="30"/>
  <c r="H203" i="30"/>
  <c r="J199" i="30"/>
  <c r="J200" i="30"/>
  <c r="K199" i="30"/>
  <c r="K200" i="30"/>
  <c r="D199" i="30"/>
  <c r="D200" i="30"/>
  <c r="E208" i="30"/>
  <c r="E207" i="30"/>
  <c r="M208" i="30"/>
  <c r="M207" i="30"/>
  <c r="E42" i="30"/>
  <c r="E197" i="30"/>
  <c r="G204" i="30"/>
  <c r="G205" i="30"/>
  <c r="L204" i="30"/>
  <c r="L205" i="30"/>
  <c r="M42" i="30"/>
  <c r="G42" i="30"/>
  <c r="N42" i="30"/>
  <c r="D204" i="30"/>
  <c r="D205" i="30"/>
  <c r="D207" i="30"/>
  <c r="K204" i="30"/>
  <c r="K205" i="30"/>
  <c r="K208" i="30"/>
  <c r="D82" i="30"/>
  <c r="F197" i="30"/>
  <c r="M197" i="30"/>
  <c r="N208" i="30"/>
  <c r="O204" i="30"/>
  <c r="O205" i="30"/>
  <c r="H197" i="30"/>
  <c r="F199" i="30"/>
  <c r="K42" i="30"/>
  <c r="J42" i="30"/>
  <c r="J197" i="30"/>
  <c r="M199" i="30"/>
  <c r="F207" i="30"/>
  <c r="E219" i="30"/>
  <c r="H209" i="30"/>
  <c r="H210" i="30"/>
  <c r="H213" i="30"/>
  <c r="G197" i="30"/>
  <c r="N209" i="30"/>
  <c r="N210" i="30"/>
  <c r="N212" i="30"/>
  <c r="N203" i="30"/>
  <c r="D197" i="30"/>
  <c r="H207" i="30"/>
  <c r="O197" i="30"/>
  <c r="K197" i="30"/>
  <c r="N197" i="30"/>
  <c r="E209" i="30"/>
  <c r="E210" i="30"/>
  <c r="E212" i="30"/>
  <c r="L209" i="28"/>
  <c r="E201" i="30"/>
  <c r="G202" i="30"/>
  <c r="N208" i="28"/>
  <c r="L215" i="28"/>
  <c r="L216" i="28"/>
  <c r="L218" i="28"/>
  <c r="H206" i="28"/>
  <c r="H208" i="28"/>
  <c r="O206" i="28"/>
  <c r="O209" i="28"/>
  <c r="O218" i="28"/>
  <c r="L213" i="28"/>
  <c r="L214" i="28"/>
  <c r="I215" i="28"/>
  <c r="I216" i="28"/>
  <c r="I219" i="28"/>
  <c r="D207" i="28"/>
  <c r="G208" i="28"/>
  <c r="J215" i="28"/>
  <c r="J216" i="28"/>
  <c r="J218" i="28"/>
  <c r="F215" i="28"/>
  <c r="F216" i="28"/>
  <c r="E225" i="28"/>
  <c r="K218" i="28"/>
  <c r="K219" i="28"/>
  <c r="I208" i="28"/>
  <c r="I209" i="28"/>
  <c r="M215" i="28"/>
  <c r="M216" i="28"/>
  <c r="M206" i="28"/>
  <c r="H219" i="28"/>
  <c r="H218" i="28"/>
  <c r="J209" i="28"/>
  <c r="J208" i="28"/>
  <c r="E215" i="28"/>
  <c r="E216" i="28"/>
  <c r="E206" i="28"/>
  <c r="F209" i="28"/>
  <c r="F207" i="28"/>
  <c r="F208" i="28"/>
  <c r="L206" i="29"/>
  <c r="D206" i="29"/>
  <c r="D209" i="29"/>
  <c r="G206" i="29"/>
  <c r="E225" i="29"/>
  <c r="E215" i="29"/>
  <c r="E216" i="29"/>
  <c r="E218" i="29"/>
  <c r="I208" i="29"/>
  <c r="G218" i="29"/>
  <c r="M215" i="29"/>
  <c r="M216" i="29"/>
  <c r="M218" i="29"/>
  <c r="I215" i="29"/>
  <c r="I216" i="29"/>
  <c r="O218" i="29"/>
  <c r="H209" i="29"/>
  <c r="H215" i="29"/>
  <c r="H216" i="29"/>
  <c r="H219" i="29"/>
  <c r="N215" i="29"/>
  <c r="N216" i="29"/>
  <c r="N218" i="29"/>
  <c r="N209" i="29"/>
  <c r="O209" i="29"/>
  <c r="F208" i="29"/>
  <c r="F209" i="29"/>
  <c r="E209" i="29"/>
  <c r="E208" i="29"/>
  <c r="L208" i="29"/>
  <c r="L209" i="29"/>
  <c r="G209" i="29"/>
  <c r="K206" i="29"/>
  <c r="K215" i="29"/>
  <c r="K216" i="29"/>
  <c r="J219" i="29"/>
  <c r="J218" i="29"/>
  <c r="M209" i="29"/>
  <c r="M208" i="29"/>
  <c r="J208" i="29"/>
  <c r="J209" i="29"/>
  <c r="E203" i="30"/>
  <c r="L203" i="30"/>
  <c r="L209" i="30"/>
  <c r="L210" i="30"/>
  <c r="L213" i="30"/>
  <c r="I209" i="30"/>
  <c r="I210" i="30"/>
  <c r="I213" i="30"/>
  <c r="I203" i="30"/>
  <c r="G209" i="30"/>
  <c r="G210" i="30"/>
  <c r="G212" i="30"/>
  <c r="D209" i="30"/>
  <c r="D210" i="30"/>
  <c r="O209" i="30"/>
  <c r="O210" i="30"/>
  <c r="K209" i="30"/>
  <c r="K210" i="30"/>
  <c r="K213" i="30"/>
  <c r="K207" i="30"/>
  <c r="D208" i="30"/>
  <c r="E220" i="30"/>
  <c r="G208" i="30"/>
  <c r="G207" i="30"/>
  <c r="F206" i="30"/>
  <c r="E213" i="30"/>
  <c r="L208" i="30"/>
  <c r="L207" i="30"/>
  <c r="E206" i="30"/>
  <c r="O208" i="30"/>
  <c r="O207" i="30"/>
  <c r="D206" i="30"/>
  <c r="O203" i="30"/>
  <c r="O202" i="30"/>
  <c r="D203" i="30"/>
  <c r="D202" i="30"/>
  <c r="D201" i="30"/>
  <c r="F209" i="30"/>
  <c r="F210" i="30"/>
  <c r="F200" i="30"/>
  <c r="J202" i="30"/>
  <c r="J203" i="30"/>
  <c r="M209" i="30"/>
  <c r="M210" i="30"/>
  <c r="M200" i="30"/>
  <c r="K203" i="30"/>
  <c r="K202" i="30"/>
  <c r="H212" i="30"/>
  <c r="L212" i="30"/>
  <c r="N213" i="30"/>
  <c r="L219" i="28"/>
  <c r="H209" i="28"/>
  <c r="O208" i="28"/>
  <c r="I218" i="28"/>
  <c r="F218" i="28"/>
  <c r="J219" i="28"/>
  <c r="F219" i="28"/>
  <c r="M208" i="28"/>
  <c r="M209" i="28"/>
  <c r="M219" i="28"/>
  <c r="M218" i="28"/>
  <c r="E209" i="28"/>
  <c r="E208" i="28"/>
  <c r="E207" i="28"/>
  <c r="E218" i="28"/>
  <c r="E219" i="28"/>
  <c r="E219" i="29"/>
  <c r="D207" i="29"/>
  <c r="D208" i="29"/>
  <c r="F207" i="29"/>
  <c r="E207" i="29"/>
  <c r="G208" i="29"/>
  <c r="E217" i="29"/>
  <c r="H218" i="29"/>
  <c r="M219" i="29"/>
  <c r="I218" i="29"/>
  <c r="I219" i="29"/>
  <c r="N219" i="29"/>
  <c r="K208" i="29"/>
  <c r="K209" i="29"/>
  <c r="K219" i="29"/>
  <c r="K218" i="29"/>
  <c r="E211" i="30"/>
  <c r="D211" i="30"/>
  <c r="I212" i="30"/>
  <c r="G213" i="30"/>
  <c r="K212" i="30"/>
  <c r="D212" i="30"/>
  <c r="D213" i="30"/>
  <c r="O212" i="30"/>
  <c r="O213" i="30"/>
  <c r="M202" i="30"/>
  <c r="M203" i="30"/>
  <c r="M213" i="30"/>
  <c r="M212" i="30"/>
  <c r="F203" i="30"/>
  <c r="F202" i="30"/>
  <c r="F201" i="30"/>
  <c r="F211" i="30"/>
  <c r="F213" i="30"/>
  <c r="F212" i="30"/>
  <c r="L202" i="21" l="1"/>
  <c r="H202" i="21"/>
  <c r="D15" i="22"/>
  <c r="D210" i="28"/>
  <c r="G210" i="28"/>
  <c r="D210" i="29"/>
  <c r="F210" i="29"/>
  <c r="L210" i="29"/>
  <c r="J204" i="30"/>
  <c r="J205" i="30" l="1"/>
  <c r="J209" i="30"/>
  <c r="J210" i="30" s="1"/>
  <c r="L211" i="29"/>
  <c r="L215" i="29"/>
  <c r="L216" i="29" s="1"/>
  <c r="F211" i="29"/>
  <c r="F215" i="29"/>
  <c r="F216" i="29" s="1"/>
  <c r="D211" i="29"/>
  <c r="D215" i="29"/>
  <c r="D216" i="29" s="1"/>
  <c r="G211" i="28"/>
  <c r="G215" i="28"/>
  <c r="G216" i="28" s="1"/>
  <c r="D211" i="28"/>
  <c r="D215" i="28"/>
  <c r="D216" i="28" s="1"/>
  <c r="D218" i="28" l="1"/>
  <c r="D219" i="28"/>
  <c r="D217" i="28"/>
  <c r="D214" i="28"/>
  <c r="D212" i="28"/>
  <c r="D213" i="28"/>
  <c r="G218" i="28"/>
  <c r="G219" i="28"/>
  <c r="F217" i="28"/>
  <c r="E217" i="28"/>
  <c r="E226" i="28"/>
  <c r="G213" i="28"/>
  <c r="G214" i="28"/>
  <c r="E212" i="28"/>
  <c r="F212" i="28"/>
  <c r="D218" i="29"/>
  <c r="D219" i="29"/>
  <c r="D217" i="29"/>
  <c r="D214" i="29"/>
  <c r="D213" i="29"/>
  <c r="D212" i="29"/>
  <c r="F218" i="29"/>
  <c r="F217" i="29"/>
  <c r="F219" i="29"/>
  <c r="F214" i="29"/>
  <c r="F212" i="29"/>
  <c r="F213" i="29"/>
  <c r="L219" i="29"/>
  <c r="L218" i="29"/>
  <c r="L214" i="29"/>
  <c r="L213" i="29"/>
  <c r="J213" i="30"/>
  <c r="J212" i="30"/>
  <c r="J207" i="30"/>
  <c r="J208" i="30"/>
</calcChain>
</file>

<file path=xl/sharedStrings.xml><?xml version="1.0" encoding="utf-8"?>
<sst xmlns="http://schemas.openxmlformats.org/spreadsheetml/2006/main" count="958" uniqueCount="330">
  <si>
    <t>День/неделя: Понедельник-1</t>
  </si>
  <si>
    <t>№ рец.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</si>
  <si>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</si>
  <si>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</si>
  <si>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</si>
  <si>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</si>
  <si>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</si>
  <si>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</si>
  <si>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</si>
  <si>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</si>
  <si>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</si>
  <si>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</si>
  <si>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</si>
  <si>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</si>
  <si>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</si>
  <si>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</si>
  <si>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</si>
  <si>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</si>
  <si>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</si>
  <si>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_Завтрак</t>
  </si>
  <si>
    <t>Суп молочный с макаронными изделиями</t>
  </si>
  <si>
    <t>Какао с молоком</t>
  </si>
  <si>
    <t>Масло порциями</t>
  </si>
  <si>
    <t>Хлеб йодированный</t>
  </si>
  <si>
    <t>Фрукты (яблоки)</t>
  </si>
  <si>
    <t>Итого за _Завтрак</t>
  </si>
  <si>
    <t>Обед</t>
  </si>
  <si>
    <t>Свежий помидор</t>
  </si>
  <si>
    <t>Борщ из свежей капусты со сметаной</t>
  </si>
  <si>
    <t>268М,330М</t>
  </si>
  <si>
    <t>Биточки (говядина)</t>
  </si>
  <si>
    <t>Картофельное пюре</t>
  </si>
  <si>
    <t>Компот из свежих яблок</t>
  </si>
  <si>
    <t>Хлеб пшеничный</t>
  </si>
  <si>
    <t>Хлеб ржано-пшеничный</t>
  </si>
  <si>
    <t>Итого за Обед</t>
  </si>
  <si>
    <t>Всего за Понедельник-1</t>
  </si>
  <si>
    <t>День/неделя: Вторник-1</t>
  </si>
  <si>
    <t>Омлет запеченный с сыром</t>
  </si>
  <si>
    <t>Зеленый горошек</t>
  </si>
  <si>
    <t>Чай с сахаром</t>
  </si>
  <si>
    <t>Булочка алтайская</t>
  </si>
  <si>
    <t>Фрукты (Груши)</t>
  </si>
  <si>
    <t>Салат из белокачанной капусты</t>
  </si>
  <si>
    <t xml:space="preserve">Суп картофельный </t>
  </si>
  <si>
    <t>229М,143М/ссж</t>
  </si>
  <si>
    <t xml:space="preserve">Рыба тушеная в томате с овощами </t>
  </si>
  <si>
    <t>350М/ссж</t>
  </si>
  <si>
    <t>Кисель из вишни</t>
  </si>
  <si>
    <t>Всего за Вторник-1</t>
  </si>
  <si>
    <t>День/неделя: Среда-1</t>
  </si>
  <si>
    <t xml:space="preserve">Перец сладкий </t>
  </si>
  <si>
    <t>270М/ссж,331М</t>
  </si>
  <si>
    <t>Котлеты московские со сметанно томатным соусом</t>
  </si>
  <si>
    <t>125М</t>
  </si>
  <si>
    <t>Картофель отварной с зеленью</t>
  </si>
  <si>
    <t>Мармелад</t>
  </si>
  <si>
    <t>377М/ссж</t>
  </si>
  <si>
    <t>Чай с лимоном</t>
  </si>
  <si>
    <t>Фрукты (Бананы)</t>
  </si>
  <si>
    <t xml:space="preserve">Рассольник ленинградский </t>
  </si>
  <si>
    <t xml:space="preserve">Плов из птицы с рисом </t>
  </si>
  <si>
    <t>Сок фруктовый</t>
  </si>
  <si>
    <t>Всего за Среда-1</t>
  </si>
  <si>
    <t>День/неделя: Четверг-1</t>
  </si>
  <si>
    <t>224М, 326М</t>
  </si>
  <si>
    <t>Запеканка творожная с молочным соусом</t>
  </si>
  <si>
    <t>15М</t>
  </si>
  <si>
    <t>Сыр порционный</t>
  </si>
  <si>
    <t>Фрукты (Мандарин)</t>
  </si>
  <si>
    <t>Салат из свежих помидоров</t>
  </si>
  <si>
    <t>Щи из свежей капусты с картофелем и сметаной</t>
  </si>
  <si>
    <t>267К/ссж,330М</t>
  </si>
  <si>
    <t>Оладьи из печени с морковью со смет.соусом</t>
  </si>
  <si>
    <t>171М/ссж</t>
  </si>
  <si>
    <t>Каша гречневая рассыпчатая</t>
  </si>
  <si>
    <t>Компот из ягод</t>
  </si>
  <si>
    <t>Всего за Четверг-1</t>
  </si>
  <si>
    <t>День/неделя: Пятница-1</t>
  </si>
  <si>
    <t>Свежий огурец</t>
  </si>
  <si>
    <t>Гуляш из говядины, 45/45</t>
  </si>
  <si>
    <t>312М/ссж</t>
  </si>
  <si>
    <t>Булочка с орехами пониженной калорийности</t>
  </si>
  <si>
    <t>Салат из свеклы отварной</t>
  </si>
  <si>
    <t xml:space="preserve">Уха Ростовская </t>
  </si>
  <si>
    <t>Макароны  отварные с сыром</t>
  </si>
  <si>
    <t>348М</t>
  </si>
  <si>
    <t>Компот из сухофруктов</t>
  </si>
  <si>
    <t>Всего за Пятница-1</t>
  </si>
  <si>
    <t>День/неделя: Понедельник-2</t>
  </si>
  <si>
    <t>Котлеты рыбные</t>
  </si>
  <si>
    <t>302М</t>
  </si>
  <si>
    <t>Рис отварной</t>
  </si>
  <si>
    <t>Салат из свежих огурцов</t>
  </si>
  <si>
    <t>Борщ с фасолью и картофелем со сметаной</t>
  </si>
  <si>
    <t>Бефстроганов из отварной говядины</t>
  </si>
  <si>
    <t xml:space="preserve">Сок фруктовый </t>
  </si>
  <si>
    <t>Всего за Понедельник-2</t>
  </si>
  <si>
    <t>День/неделя: Вторник-2</t>
  </si>
  <si>
    <t>221М,326М</t>
  </si>
  <si>
    <t>Сырники с морковью и фруктовым соусом</t>
  </si>
  <si>
    <t xml:space="preserve">Суп крестьянский с крупой </t>
  </si>
  <si>
    <t xml:space="preserve">Плов из птицы </t>
  </si>
  <si>
    <t>Всего за Вторник-2</t>
  </si>
  <si>
    <t>День/неделя: Среда-2</t>
  </si>
  <si>
    <t>162К</t>
  </si>
  <si>
    <t>Запеканка картофельная с печенью</t>
  </si>
  <si>
    <t>Печенье</t>
  </si>
  <si>
    <t>Суп картофельный с вермишелью</t>
  </si>
  <si>
    <t>234М,331М</t>
  </si>
  <si>
    <t>Биточки рыбные с соусом сметанным</t>
  </si>
  <si>
    <t>Капуста тушеная</t>
  </si>
  <si>
    <t>Всего за Среда-2</t>
  </si>
  <si>
    <t>День/неделя: Четверг-2</t>
  </si>
  <si>
    <t>279М,330М</t>
  </si>
  <si>
    <t>Тефтели куриные со сметанным соусом</t>
  </si>
  <si>
    <t>Макаронные изделия отварные</t>
  </si>
  <si>
    <t>Икра кабачковая(т/о)</t>
  </si>
  <si>
    <t>Суп из овощей</t>
  </si>
  <si>
    <t xml:space="preserve">Жаркое по-домашнему </t>
  </si>
  <si>
    <t>Всего за Четверг-2</t>
  </si>
  <si>
    <t>День/неделя: Пятница-2</t>
  </si>
  <si>
    <t>Каша молочная "Дружба"</t>
  </si>
  <si>
    <t>Винегрет овощной</t>
  </si>
  <si>
    <t xml:space="preserve">Суп с лапшой </t>
  </si>
  <si>
    <t>294М,326М</t>
  </si>
  <si>
    <t xml:space="preserve">Котлеты рубленные из птицы </t>
  </si>
  <si>
    <t>302М/ссж</t>
  </si>
  <si>
    <t>Всего за Пятница-2</t>
  </si>
  <si>
    <t>Итого</t>
  </si>
  <si>
    <t>Итого за завтрак</t>
  </si>
  <si>
    <t>Среднее значение за завтрак</t>
  </si>
  <si>
    <t>Соотношение БЖУ в % от ЭЦ</t>
  </si>
  <si>
    <t xml:space="preserve">ВыполнениеСанПиН 2020 </t>
  </si>
  <si>
    <t xml:space="preserve">Выполнение МР, % от суточной нормы </t>
  </si>
  <si>
    <t>Итого за обед</t>
  </si>
  <si>
    <t>Среднее значение за обед</t>
  </si>
  <si>
    <t>Итого день</t>
  </si>
  <si>
    <t>Среднее значение за день</t>
  </si>
  <si>
    <t>Усредненная потребность в пищевых веществах для обучающихся  7-11 лет по МР 2.3.1.2432-08</t>
  </si>
  <si>
    <t xml:space="preserve">Потребность в пищевых веществах для обучающихся  7-11 лет по проекту СанПиН 2020 </t>
  </si>
  <si>
    <t>Коэффициент потерь</t>
  </si>
  <si>
    <t>МР+потери</t>
  </si>
  <si>
    <t>Распределение ЭЦ</t>
  </si>
  <si>
    <t>Норма</t>
  </si>
  <si>
    <t>Завтрак</t>
  </si>
  <si>
    <t>20-25%</t>
  </si>
  <si>
    <t>30-35%</t>
  </si>
  <si>
    <t xml:space="preserve">Каша пшенная жидкая молочная </t>
  </si>
  <si>
    <t>Чай с молоком и сахаром</t>
  </si>
  <si>
    <t>Хлеб безглютеновый</t>
  </si>
  <si>
    <t>Масло сливочное</t>
  </si>
  <si>
    <t xml:space="preserve">Сыр российский </t>
  </si>
  <si>
    <t xml:space="preserve">Яблоко </t>
  </si>
  <si>
    <t>Бобовые отварные (кукуруза свежая)</t>
  </si>
  <si>
    <t>Суп-пюре из зеленого горшка</t>
  </si>
  <si>
    <t>ТК №2.14</t>
  </si>
  <si>
    <t>Куры отварные</t>
  </si>
  <si>
    <t>Рагу из овощей</t>
  </si>
  <si>
    <t>Компот из смеси сухофруктов витаминизированный</t>
  </si>
  <si>
    <t xml:space="preserve">Запеканка рисовая </t>
  </si>
  <si>
    <t>Груша</t>
  </si>
  <si>
    <t>Безглютеновое печенье</t>
  </si>
  <si>
    <t>Помидоры свежие</t>
  </si>
  <si>
    <t>-</t>
  </si>
  <si>
    <t>Суп с безглютеновами макаронными изделиями</t>
  </si>
  <si>
    <t>ТК №2.1</t>
  </si>
  <si>
    <t>Пюре из отварного мяса в бульоне</t>
  </si>
  <si>
    <t>Пюре картофельное</t>
  </si>
  <si>
    <t xml:space="preserve"> </t>
  </si>
  <si>
    <t>Компот из яблок</t>
  </si>
  <si>
    <t>Запеканка творожная</t>
  </si>
  <si>
    <t>Сметана (т/о)</t>
  </si>
  <si>
    <t>какао с молоком</t>
  </si>
  <si>
    <t>Икра из свежих кабачков</t>
  </si>
  <si>
    <t>Борщ с капустой и картофелем со сметаной</t>
  </si>
  <si>
    <t>ТК №2.10а</t>
  </si>
  <si>
    <t>Плов из риса с отварным мясом</t>
  </si>
  <si>
    <t>Компот из свежих фруктов витаминизированный</t>
  </si>
  <si>
    <t>Омлет натуральный</t>
  </si>
  <si>
    <t>Рассольник ленинградский со сметаной</t>
  </si>
  <si>
    <t xml:space="preserve">Каша рисовая рассыпчатая </t>
  </si>
  <si>
    <t>ТК №3.2</t>
  </si>
  <si>
    <t xml:space="preserve">Рыба отварная с растительным маслом </t>
  </si>
  <si>
    <t>Напиток их плодов шиповника витаминизированный</t>
  </si>
  <si>
    <t>Морковь отварная с р/м</t>
  </si>
  <si>
    <t>268/330</t>
  </si>
  <si>
    <t>Биточки из говядины с соусом сметанным</t>
  </si>
  <si>
    <t>Булочка безглютеновая</t>
  </si>
  <si>
    <t>Щи из цветной капусты с картофелем</t>
  </si>
  <si>
    <t>ТК №2.21</t>
  </si>
  <si>
    <t>«Сардельки» мясные паровые безглютеновые</t>
  </si>
  <si>
    <t>Капуста цветная  отварная</t>
  </si>
  <si>
    <t>Кисель из яблок витаминизированный</t>
  </si>
  <si>
    <t xml:space="preserve">Каша гречневая жидкая молочная, с маслом и сахаром </t>
  </si>
  <si>
    <t>Сыр (Российский )</t>
  </si>
  <si>
    <t>Чай с сахаром и лимоном</t>
  </si>
  <si>
    <t>Суп картофельный с рыбой</t>
  </si>
  <si>
    <t>Сырники со сметаной</t>
  </si>
  <si>
    <t xml:space="preserve">Фрукты в ассортименте </t>
  </si>
  <si>
    <t>Суп картофельный с фасолью</t>
  </si>
  <si>
    <t>Кисель из свежих фруктов витаминизированный</t>
  </si>
  <si>
    <t xml:space="preserve">Рыба припущенная </t>
  </si>
  <si>
    <t xml:space="preserve">Какао с молоком </t>
  </si>
  <si>
    <t>Икра из моркови</t>
  </si>
  <si>
    <t>Суп вермишелевый (безглютеновый)</t>
  </si>
  <si>
    <t xml:space="preserve">Пюре из отварного мяса в бульоне </t>
  </si>
  <si>
    <t>210.11</t>
  </si>
  <si>
    <t>Компот из фруктов витаминизированный</t>
  </si>
  <si>
    <t>0,0,8</t>
  </si>
  <si>
    <t>Омлет с сыром запеченный</t>
  </si>
  <si>
    <t>ТК №3.1</t>
  </si>
  <si>
    <t>Кисель из ягод витаминизированный</t>
  </si>
  <si>
    <t xml:space="preserve">Запеканка рисовая с тыквой </t>
  </si>
  <si>
    <t>Биточки мясные паровые безглютеновые</t>
  </si>
  <si>
    <t>Каша вязкая из рисовойой крупы с маслом (на воде)</t>
  </si>
  <si>
    <t>Какао на низкобелковом молоке</t>
  </si>
  <si>
    <t>Хлеб низкобелковый</t>
  </si>
  <si>
    <t>Сыр безбелковый</t>
  </si>
  <si>
    <t>Фрукты в ассортименте</t>
  </si>
  <si>
    <t>Огурцы свежие</t>
  </si>
  <si>
    <t>Свекольник вегетарианский со сметаной</t>
  </si>
  <si>
    <t xml:space="preserve">Котлеты капустные </t>
  </si>
  <si>
    <t>Плов с фруктами</t>
  </si>
  <si>
    <t>Кофейный напиток с молоком безбелковым</t>
  </si>
  <si>
    <t>Печенье безбелковое (в ассортименте)</t>
  </si>
  <si>
    <t>8.8 а</t>
  </si>
  <si>
    <t>Салат из свеклы и яблок с растительным маслом</t>
  </si>
  <si>
    <t>Суп с макаронными изделиями безбелковыми</t>
  </si>
  <si>
    <t xml:space="preserve">Котлеты свекольные с соусом </t>
  </si>
  <si>
    <t>Пюре картофельное без молока</t>
  </si>
  <si>
    <t>Сок в ассортименте</t>
  </si>
  <si>
    <t>Котлеты из риса с повидлом</t>
  </si>
  <si>
    <t>Салат из соленых огурцов с зеленым луком</t>
  </si>
  <si>
    <t>Борщ вегетарианский с капустой и картофелем со сметаной</t>
  </si>
  <si>
    <t>Кабачки фаршированные овощами</t>
  </si>
  <si>
    <t xml:space="preserve">Биточки пшенные </t>
  </si>
  <si>
    <t>Бобовые отварные (зеленый горошек консервированный/кукуруза консервированная)</t>
  </si>
  <si>
    <t>Винегрет овощной с растительным маслом</t>
  </si>
  <si>
    <t xml:space="preserve">Рассольник домашний </t>
  </si>
  <si>
    <t xml:space="preserve">Каша пшенная рассыпчатая </t>
  </si>
  <si>
    <t xml:space="preserve">Котлеты капустные с соусом </t>
  </si>
  <si>
    <t>Каша вязкая пшенная с тыквой на воде с сахаром</t>
  </si>
  <si>
    <t xml:space="preserve">Салат из капусты, сладкого перца и растительного масла </t>
  </si>
  <si>
    <t xml:space="preserve">Щи из свежей капусты </t>
  </si>
  <si>
    <t>Икра из кабачков</t>
  </si>
  <si>
    <t>Картофель отварной</t>
  </si>
  <si>
    <t>Кисель витаминизированный</t>
  </si>
  <si>
    <t>Омлет белковый паровой</t>
  </si>
  <si>
    <t>Каша вязкая из пшенной крупы с маслом на воде</t>
  </si>
  <si>
    <t>Салат из свеклы с растительным маслом</t>
  </si>
  <si>
    <t>Суп с рисом</t>
  </si>
  <si>
    <t>Запеканка из пшена с маслом</t>
  </si>
  <si>
    <t xml:space="preserve">Салат из свежих помидоров и огурцов </t>
  </si>
  <si>
    <t>Суп крестьянский</t>
  </si>
  <si>
    <t>Котлеты морковные запеченные</t>
  </si>
  <si>
    <t xml:space="preserve">Запеканка из  картофеля </t>
  </si>
  <si>
    <t xml:space="preserve">Хлеб низкобелковый </t>
  </si>
  <si>
    <t>Винегрет с зеленым луком</t>
  </si>
  <si>
    <t>Макаронные изделия безбелковые отварные с овощами</t>
  </si>
  <si>
    <t>Каша тыквеная на воде, с сахаром, с маслом</t>
  </si>
  <si>
    <t xml:space="preserve">Свекольник вегетарианский </t>
  </si>
  <si>
    <t>Котлеты капустные с соусом сметанным</t>
  </si>
  <si>
    <t>Пюре из моркови и картофеля без молока</t>
  </si>
  <si>
    <t>0, 8</t>
  </si>
  <si>
    <t>Каша жидкая молочная из гречневой крупы с маслом</t>
  </si>
  <si>
    <t>Какао с молоком без сахара</t>
  </si>
  <si>
    <t>Суп гороховый</t>
  </si>
  <si>
    <t>Биточки мясные паровые</t>
  </si>
  <si>
    <t>Компот из смеси сухофруктов без сахара витаминизированный</t>
  </si>
  <si>
    <t>Зразы рубленые из говядины</t>
  </si>
  <si>
    <t>Кофейный напиток с молоком без сахара</t>
  </si>
  <si>
    <t>Суп с рисовой крупой</t>
  </si>
  <si>
    <t>Печень говяжья тушеная в соусе</t>
  </si>
  <si>
    <t>Кабачки отварные с маслом</t>
  </si>
  <si>
    <t>Сок томатный (консервы)</t>
  </si>
  <si>
    <t xml:space="preserve">Запеканка из творога </t>
  </si>
  <si>
    <t>Кефир 3,2% жирности</t>
  </si>
  <si>
    <t>Салат из отварной моркови</t>
  </si>
  <si>
    <t>Рулет мясной</t>
  </si>
  <si>
    <t>Компот из свежих фруктов витаминизированный без сахара</t>
  </si>
  <si>
    <t>Оладьи из говяжьей печени со сливочным маслом</t>
  </si>
  <si>
    <t>Чай с ксилитом</t>
  </si>
  <si>
    <t>0.05</t>
  </si>
  <si>
    <t>Напиток из плодов шиповника витаминизированный</t>
  </si>
  <si>
    <t>Овощи, припущенные (капуста цветная)</t>
  </si>
  <si>
    <t>Щи из свежей капусты</t>
  </si>
  <si>
    <t>Котлеты рубленные из птицы</t>
  </si>
  <si>
    <t>Каша гречневая молочная жидкая</t>
  </si>
  <si>
    <t>Бефстроганов из отварного мяса</t>
  </si>
  <si>
    <t>Чай с  лимоном</t>
  </si>
  <si>
    <t>Каша ячневая рассыпчатая</t>
  </si>
  <si>
    <t>Отвар шиповника витаминизированный</t>
  </si>
  <si>
    <t>Капуста цветная отварная</t>
  </si>
  <si>
    <t>11.11а</t>
  </si>
  <si>
    <t>Чай с молоком без сахара</t>
  </si>
  <si>
    <t>1.4а</t>
  </si>
  <si>
    <t>Суп овсяный с мелко шинкованными овощами</t>
  </si>
  <si>
    <t xml:space="preserve">Тефтели мясные </t>
  </si>
  <si>
    <t>6.5а</t>
  </si>
  <si>
    <t>Сок морковный (консервы)</t>
  </si>
  <si>
    <t>Каша вязкая молочная из пшенной крупы с маслом</t>
  </si>
  <si>
    <t xml:space="preserve">Чай с молоком </t>
  </si>
  <si>
    <t xml:space="preserve">Котлеты рыбные </t>
  </si>
  <si>
    <t>Котлета мясная паровая</t>
  </si>
  <si>
    <t>Кофейный напиток с молоком</t>
  </si>
  <si>
    <t>Свекольник без картофеля со сметаной</t>
  </si>
  <si>
    <t>Птица (курица отварная)</t>
  </si>
  <si>
    <t>16.0</t>
  </si>
  <si>
    <t>Распределение пищевых веществ и энергии по приемам пищи и дням цикличного меню</t>
  </si>
  <si>
    <t>БЕЛКИ</t>
  </si>
  <si>
    <t>ЖИРЫ</t>
  </si>
  <si>
    <t>УГЛЕВОДЫ</t>
  </si>
  <si>
    <t>Суточная потребность по СанПиН 3590-20</t>
  </si>
  <si>
    <t>1 день</t>
  </si>
  <si>
    <t>понедельник</t>
  </si>
  <si>
    <t>2 день</t>
  </si>
  <si>
    <t>вторник</t>
  </si>
  <si>
    <t>3 день</t>
  </si>
  <si>
    <t>среда</t>
  </si>
  <si>
    <t>4 день</t>
  </si>
  <si>
    <t>четверг</t>
  </si>
  <si>
    <t>5 день</t>
  </si>
  <si>
    <t>пятница</t>
  </si>
  <si>
    <t>6 день</t>
  </si>
  <si>
    <t>7 день</t>
  </si>
  <si>
    <t>8 день</t>
  </si>
  <si>
    <t>9 день</t>
  </si>
  <si>
    <t>10 день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</si>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</sst>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0.0"/>
    <numFmt numFmtId="166" formatCode="0.0%"/>
    <numFmt numFmtId="167" formatCode="0.000"/>
    <numFmt numFmtId="168" formatCode="0&quot;М&quot;"/>
    <numFmt numFmtId="169" formatCode="0&quot;М/ссж&quot;"/>
    <numFmt numFmtId="170" formatCode="0&quot;К/ссж&quot;"/>
    <numFmt numFmtId="171" formatCode="0&quot;К&quot;"/>
    <numFmt numFmtId="172" formatCode="0&quot;М/330М&quot;"/>
    <numFmt numFmtId="173" formatCode="0&quot;/М&quot;"/>
    <numFmt numFmtId="174" formatCode="0&quot;М/иоп&quot;"/>
  </numFmts>
  <fonts count="32">
    <font>
      <sz val="10"/>
      <color theme="1"/>
      <name val="Calibri"/>
      <family val="2"/>
      <charset val="204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Times New Roman"/>
      <family val="2"/>
    </font>
    <font>
      <b/>
      <sz val="8"/>
      <name val="Times New Roman"/>
      <family val="2"/>
    </font>
    <font>
      <b/>
      <sz val="10"/>
      <name val="Times New Roman"/>
      <family val="2"/>
    </font>
    <font>
      <b/>
      <i/>
      <sz val="8"/>
      <name val="Times New Roman"/>
      <family val="2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color theme="1"/>
      <name val="Times New Roman"/>
      <family val="2"/>
    </font>
    <font>
      <b/>
      <i/>
      <sz val="8"/>
      <color theme="1"/>
      <name val="Times New Roman"/>
      <family val="2"/>
    </font>
    <font>
      <b/>
      <sz val="8"/>
      <color theme="1"/>
      <name val="Times New Roman"/>
      <family val="1"/>
      <charset val="204"/>
    </font>
    <font>
      <sz val="8"/>
      <color rgb="FFFF0000"/>
      <name val="Times New Roman"/>
      <family val="2"/>
    </font>
    <font>
      <sz val="10"/>
      <color rgb="FFFF0000"/>
      <name val="Calibri"/>
      <family val="2"/>
      <charset val="204"/>
      <scheme val="minor"/>
    </font>
    <font>
      <sz val="8"/>
      <color rgb="FFC00000"/>
      <name val="Times New Roman"/>
      <family val="2"/>
    </font>
    <font>
      <sz val="10"/>
      <color rgb="FFC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00B0F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1" fillId="0" borderId="0" applyFont="0" applyFill="0" applyBorder="0" applyAlignment="0" applyProtection="0"/>
  </cellStyleXfs>
  <cellXfs count="28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center"/>
    </xf>
    <xf numFmtId="9" fontId="2" fillId="3" borderId="4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/>
    </xf>
    <xf numFmtId="10" fontId="2" fillId="2" borderId="5" xfId="0" applyNumberFormat="1" applyFont="1" applyFill="1" applyBorder="1" applyAlignment="1">
      <alignment horizontal="center" vertical="center"/>
    </xf>
    <xf numFmtId="9" fontId="2" fillId="4" borderId="6" xfId="0" applyNumberFormat="1" applyFont="1" applyFill="1" applyBorder="1" applyAlignment="1">
      <alignment horizontal="center"/>
    </xf>
    <xf numFmtId="1" fontId="13" fillId="0" borderId="2" xfId="0" applyNumberFormat="1" applyFont="1" applyBorder="1"/>
    <xf numFmtId="164" fontId="13" fillId="0" borderId="2" xfId="0" applyNumberFormat="1" applyFont="1" applyBorder="1"/>
    <xf numFmtId="0" fontId="13" fillId="0" borderId="4" xfId="0" applyFont="1" applyBorder="1"/>
    <xf numFmtId="0" fontId="1" fillId="2" borderId="0" xfId="0" applyFont="1" applyFill="1" applyAlignment="1">
      <alignment horizontal="right" vertic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5" fillId="0" borderId="0" xfId="0" applyFont="1"/>
    <xf numFmtId="165" fontId="14" fillId="4" borderId="4" xfId="0" applyNumberFormat="1" applyFont="1" applyFill="1" applyBorder="1" applyAlignment="1">
      <alignment horizontal="center"/>
    </xf>
    <xf numFmtId="165" fontId="2" fillId="4" borderId="4" xfId="0" applyNumberFormat="1" applyFont="1" applyFill="1" applyBorder="1" applyAlignment="1">
      <alignment horizontal="center"/>
    </xf>
    <xf numFmtId="0" fontId="15" fillId="0" borderId="4" xfId="0" applyFont="1" applyBorder="1"/>
    <xf numFmtId="0" fontId="12" fillId="0" borderId="1" xfId="0" applyFont="1" applyBorder="1"/>
    <xf numFmtId="10" fontId="12" fillId="0" borderId="1" xfId="0" applyNumberFormat="1" applyFont="1" applyBorder="1"/>
    <xf numFmtId="0" fontId="12" fillId="0" borderId="4" xfId="0" applyFont="1" applyBorder="1"/>
    <xf numFmtId="10" fontId="12" fillId="0" borderId="4" xfId="0" applyNumberFormat="1" applyFont="1" applyBorder="1"/>
    <xf numFmtId="166" fontId="2" fillId="4" borderId="6" xfId="0" applyNumberFormat="1" applyFont="1" applyFill="1" applyBorder="1" applyAlignment="1">
      <alignment horizontal="center"/>
    </xf>
    <xf numFmtId="0" fontId="0" fillId="5" borderId="1" xfId="0" applyFill="1" applyBorder="1"/>
    <xf numFmtId="0" fontId="3" fillId="0" borderId="0" xfId="3"/>
    <xf numFmtId="167" fontId="5" fillId="0" borderId="1" xfId="3" applyNumberFormat="1" applyFont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 wrapText="1"/>
    </xf>
    <xf numFmtId="0" fontId="5" fillId="0" borderId="1" xfId="3" applyNumberFormat="1" applyFont="1" applyBorder="1" applyAlignment="1">
      <alignment vertical="center"/>
    </xf>
    <xf numFmtId="0" fontId="0" fillId="6" borderId="0" xfId="0" applyFill="1"/>
    <xf numFmtId="0" fontId="16" fillId="0" borderId="1" xfId="0" applyFont="1" applyBorder="1"/>
    <xf numFmtId="0" fontId="17" fillId="5" borderId="1" xfId="0" applyFont="1" applyFill="1" applyBorder="1"/>
    <xf numFmtId="4" fontId="17" fillId="5" borderId="1" xfId="0" applyNumberFormat="1" applyFont="1" applyFill="1" applyBorder="1"/>
    <xf numFmtId="9" fontId="17" fillId="5" borderId="1" xfId="7" applyFont="1" applyFill="1" applyBorder="1"/>
    <xf numFmtId="0" fontId="0" fillId="5" borderId="0" xfId="0" applyFill="1"/>
    <xf numFmtId="0" fontId="18" fillId="5" borderId="1" xfId="0" applyFont="1" applyFill="1" applyBorder="1"/>
    <xf numFmtId="4" fontId="18" fillId="5" borderId="1" xfId="0" applyNumberFormat="1" applyFont="1" applyFill="1" applyBorder="1"/>
    <xf numFmtId="9" fontId="18" fillId="5" borderId="1" xfId="7" applyFont="1" applyFill="1" applyBorder="1"/>
    <xf numFmtId="1" fontId="5" fillId="0" borderId="1" xfId="3" applyNumberFormat="1" applyFont="1" applyBorder="1" applyAlignment="1">
      <alignment vertical="center"/>
    </xf>
    <xf numFmtId="0" fontId="6" fillId="0" borderId="1" xfId="3" applyNumberFormat="1" applyFont="1" applyBorder="1" applyAlignment="1">
      <alignment vertical="center"/>
    </xf>
    <xf numFmtId="0" fontId="17" fillId="0" borderId="0" xfId="0" applyFont="1"/>
    <xf numFmtId="0" fontId="18" fillId="0" borderId="1" xfId="0" applyFont="1" applyBorder="1"/>
    <xf numFmtId="0" fontId="17" fillId="5" borderId="0" xfId="0" applyFont="1" applyFill="1"/>
    <xf numFmtId="9" fontId="18" fillId="0" borderId="1" xfId="7" applyFont="1" applyFill="1" applyBorder="1"/>
    <xf numFmtId="0" fontId="17" fillId="6" borderId="0" xfId="0" applyFont="1" applyFill="1"/>
    <xf numFmtId="0" fontId="7" fillId="5" borderId="7" xfId="3" applyNumberFormat="1" applyFont="1" applyFill="1" applyBorder="1" applyAlignment="1">
      <alignment vertical="center"/>
    </xf>
    <xf numFmtId="0" fontId="8" fillId="5" borderId="7" xfId="3" applyNumberFormat="1" applyFont="1" applyFill="1" applyBorder="1" applyAlignment="1">
      <alignment horizontal="center" vertical="center"/>
    </xf>
    <xf numFmtId="1" fontId="8" fillId="5" borderId="7" xfId="3" applyNumberFormat="1" applyFont="1" applyFill="1" applyBorder="1" applyAlignment="1">
      <alignment horizontal="center" vertical="center"/>
    </xf>
    <xf numFmtId="167" fontId="7" fillId="5" borderId="1" xfId="3" applyNumberFormat="1" applyFont="1" applyFill="1" applyBorder="1" applyAlignment="1">
      <alignment horizontal="center" vertical="center" wrapText="1"/>
    </xf>
    <xf numFmtId="169" fontId="19" fillId="5" borderId="1" xfId="2" applyNumberFormat="1" applyFont="1" applyFill="1" applyBorder="1" applyAlignment="1">
      <alignment horizontal="center" vertical="center" wrapText="1"/>
    </xf>
    <xf numFmtId="0" fontId="19" fillId="5" borderId="1" xfId="2" applyNumberFormat="1" applyFont="1" applyFill="1" applyBorder="1" applyAlignment="1">
      <alignment horizontal="left" vertical="center" wrapText="1"/>
    </xf>
    <xf numFmtId="1" fontId="19" fillId="5" borderId="1" xfId="2" applyNumberFormat="1" applyFont="1" applyFill="1" applyBorder="1" applyAlignment="1">
      <alignment horizontal="center" vertical="center" wrapText="1"/>
    </xf>
    <xf numFmtId="167" fontId="19" fillId="5" borderId="1" xfId="2" applyNumberFormat="1" applyFont="1" applyFill="1" applyBorder="1" applyAlignment="1">
      <alignment horizontal="center" vertical="center" wrapText="1"/>
    </xf>
    <xf numFmtId="167" fontId="19" fillId="5" borderId="1" xfId="6" applyNumberFormat="1" applyFont="1" applyFill="1" applyBorder="1" applyAlignment="1">
      <alignment horizontal="center" vertical="center" wrapText="1"/>
    </xf>
    <xf numFmtId="0" fontId="19" fillId="5" borderId="1" xfId="6" applyNumberFormat="1" applyFont="1" applyFill="1" applyBorder="1" applyAlignment="1">
      <alignment horizontal="center" vertical="center" wrapText="1"/>
    </xf>
    <xf numFmtId="168" fontId="19" fillId="5" borderId="1" xfId="6" applyNumberFormat="1" applyFont="1" applyFill="1" applyBorder="1" applyAlignment="1">
      <alignment horizontal="center" vertical="center" wrapText="1"/>
    </xf>
    <xf numFmtId="168" fontId="19" fillId="5" borderId="1" xfId="2" applyNumberFormat="1" applyFont="1" applyFill="1" applyBorder="1" applyAlignment="1">
      <alignment horizontal="center" vertical="center" wrapText="1"/>
    </xf>
    <xf numFmtId="0" fontId="19" fillId="5" borderId="1" xfId="2" applyNumberFormat="1" applyFont="1" applyFill="1" applyBorder="1" applyAlignment="1">
      <alignment horizontal="center" vertical="center" wrapText="1"/>
    </xf>
    <xf numFmtId="168" fontId="4" fillId="5" borderId="1" xfId="5" applyNumberFormat="1" applyFont="1" applyFill="1" applyBorder="1" applyAlignment="1">
      <alignment horizontal="center" vertical="center" wrapText="1"/>
    </xf>
    <xf numFmtId="0" fontId="4" fillId="5" borderId="1" xfId="5" applyNumberFormat="1" applyFont="1" applyFill="1" applyBorder="1" applyAlignment="1">
      <alignment horizontal="left" vertical="center" wrapText="1"/>
    </xf>
    <xf numFmtId="1" fontId="4" fillId="5" borderId="1" xfId="5" applyNumberFormat="1" applyFont="1" applyFill="1" applyBorder="1" applyAlignment="1">
      <alignment horizontal="center" vertical="center" wrapText="1"/>
    </xf>
    <xf numFmtId="0" fontId="4" fillId="5" borderId="1" xfId="3" applyNumberFormat="1" applyFont="1" applyFill="1" applyBorder="1" applyAlignment="1">
      <alignment horizontal="center" vertical="center" wrapText="1"/>
    </xf>
    <xf numFmtId="0" fontId="4" fillId="5" borderId="1" xfId="3" applyNumberFormat="1" applyFont="1" applyFill="1" applyBorder="1" applyAlignment="1">
      <alignment horizontal="left" vertical="center" wrapText="1"/>
    </xf>
    <xf numFmtId="1" fontId="4" fillId="5" borderId="1" xfId="3" applyNumberFormat="1" applyFont="1" applyFill="1" applyBorder="1" applyAlignment="1">
      <alignment horizontal="center" vertical="center" wrapText="1"/>
    </xf>
    <xf numFmtId="168" fontId="4" fillId="5" borderId="1" xfId="3" applyNumberFormat="1" applyFont="1" applyFill="1" applyBorder="1" applyAlignment="1">
      <alignment horizontal="center" vertical="center" wrapText="1"/>
    </xf>
    <xf numFmtId="171" fontId="4" fillId="5" borderId="1" xfId="3" applyNumberFormat="1" applyFont="1" applyFill="1" applyBorder="1" applyAlignment="1">
      <alignment horizontal="center" vertical="center" wrapText="1"/>
    </xf>
    <xf numFmtId="0" fontId="19" fillId="5" borderId="1" xfId="6" applyNumberFormat="1" applyFont="1" applyFill="1" applyBorder="1" applyAlignment="1">
      <alignment horizontal="left" vertical="center" wrapText="1"/>
    </xf>
    <xf numFmtId="0" fontId="4" fillId="5" borderId="1" xfId="1" applyNumberFormat="1" applyFont="1" applyFill="1" applyBorder="1" applyAlignment="1">
      <alignment horizontal="left" vertical="center" wrapText="1"/>
    </xf>
    <xf numFmtId="1" fontId="4" fillId="5" borderId="1" xfId="1" applyNumberFormat="1" applyFont="1" applyFill="1" applyBorder="1" applyAlignment="1">
      <alignment horizontal="center" vertical="center" wrapText="1"/>
    </xf>
    <xf numFmtId="169" fontId="4" fillId="5" borderId="1" xfId="5" applyNumberFormat="1" applyFont="1" applyFill="1" applyBorder="1" applyAlignment="1">
      <alignment horizontal="center" vertical="center" wrapText="1"/>
    </xf>
    <xf numFmtId="167" fontId="4" fillId="5" borderId="1" xfId="5" applyNumberFormat="1" applyFont="1" applyFill="1" applyBorder="1" applyAlignment="1">
      <alignment horizontal="center" vertical="center" wrapText="1"/>
    </xf>
    <xf numFmtId="1" fontId="19" fillId="5" borderId="7" xfId="2" applyNumberFormat="1" applyFont="1" applyFill="1" applyBorder="1" applyAlignment="1">
      <alignment horizontal="center" vertical="center" wrapText="1"/>
    </xf>
    <xf numFmtId="1" fontId="19" fillId="5" borderId="1" xfId="6" applyNumberFormat="1" applyFont="1" applyFill="1" applyBorder="1" applyAlignment="1">
      <alignment horizontal="center" vertical="center" wrapText="1"/>
    </xf>
    <xf numFmtId="168" fontId="4" fillId="5" borderId="1" xfId="2" applyNumberFormat="1" applyFont="1" applyFill="1" applyBorder="1" applyAlignment="1">
      <alignment horizontal="center" vertical="center" wrapText="1"/>
    </xf>
    <xf numFmtId="168" fontId="19" fillId="5" borderId="1" xfId="5" applyNumberFormat="1" applyFont="1" applyFill="1" applyBorder="1" applyAlignment="1">
      <alignment horizontal="center" vertical="center" wrapText="1"/>
    </xf>
    <xf numFmtId="0" fontId="19" fillId="5" borderId="1" xfId="5" applyNumberFormat="1" applyFont="1" applyFill="1" applyBorder="1" applyAlignment="1">
      <alignment horizontal="left" vertical="center" wrapText="1"/>
    </xf>
    <xf numFmtId="1" fontId="19" fillId="5" borderId="1" xfId="5" applyNumberFormat="1" applyFont="1" applyFill="1" applyBorder="1" applyAlignment="1">
      <alignment horizontal="center" vertical="center" wrapText="1"/>
    </xf>
    <xf numFmtId="9" fontId="17" fillId="5" borderId="1" xfId="7" applyNumberFormat="1" applyFont="1" applyFill="1" applyBorder="1"/>
    <xf numFmtId="171" fontId="4" fillId="5" borderId="1" xfId="5" applyNumberFormat="1" applyFont="1" applyFill="1" applyBorder="1" applyAlignment="1">
      <alignment horizontal="center" vertical="center" wrapText="1"/>
    </xf>
    <xf numFmtId="167" fontId="4" fillId="5" borderId="1" xfId="3" applyNumberFormat="1" applyFont="1" applyFill="1" applyBorder="1" applyAlignment="1">
      <alignment horizontal="center" vertical="center" wrapText="1"/>
    </xf>
    <xf numFmtId="1" fontId="8" fillId="5" borderId="1" xfId="3" applyNumberFormat="1" applyFont="1" applyFill="1" applyBorder="1" applyAlignment="1">
      <alignment horizontal="center" vertical="center" wrapText="1"/>
    </xf>
    <xf numFmtId="0" fontId="4" fillId="5" borderId="1" xfId="5" applyNumberFormat="1" applyFont="1" applyFill="1" applyBorder="1" applyAlignment="1">
      <alignment horizontal="center" vertical="center" wrapText="1"/>
    </xf>
    <xf numFmtId="1" fontId="4" fillId="5" borderId="7" xfId="3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vertical="center"/>
    </xf>
    <xf numFmtId="1" fontId="5" fillId="5" borderId="1" xfId="3" applyNumberFormat="1" applyFont="1" applyFill="1" applyBorder="1" applyAlignment="1">
      <alignment horizontal="center" vertical="center" wrapText="1"/>
    </xf>
    <xf numFmtId="167" fontId="5" fillId="5" borderId="1" xfId="3" applyNumberFormat="1" applyFont="1" applyFill="1" applyBorder="1" applyAlignment="1">
      <alignment horizontal="center" vertical="center" wrapText="1"/>
    </xf>
    <xf numFmtId="0" fontId="3" fillId="5" borderId="0" xfId="3" applyFill="1"/>
    <xf numFmtId="167" fontId="4" fillId="5" borderId="1" xfId="6" applyNumberFormat="1" applyFont="1" applyFill="1" applyBorder="1" applyAlignment="1">
      <alignment horizontal="center" vertical="center" wrapText="1"/>
    </xf>
    <xf numFmtId="1" fontId="5" fillId="5" borderId="1" xfId="3" applyNumberFormat="1" applyFont="1" applyFill="1" applyBorder="1" applyAlignment="1">
      <alignment vertical="center"/>
    </xf>
    <xf numFmtId="0" fontId="4" fillId="5" borderId="1" xfId="6" applyNumberFormat="1" applyFont="1" applyFill="1" applyBorder="1" applyAlignment="1">
      <alignment horizontal="center" vertical="center" wrapText="1"/>
    </xf>
    <xf numFmtId="1" fontId="5" fillId="5" borderId="1" xfId="3" applyNumberFormat="1" applyFont="1" applyFill="1" applyBorder="1" applyAlignment="1">
      <alignment horizontal="center" vertical="center"/>
    </xf>
    <xf numFmtId="168" fontId="19" fillId="5" borderId="1" xfId="4" applyNumberFormat="1" applyFont="1" applyFill="1" applyBorder="1" applyAlignment="1">
      <alignment horizontal="center" vertical="center" wrapText="1"/>
    </xf>
    <xf numFmtId="0" fontId="19" fillId="5" borderId="1" xfId="4" applyNumberFormat="1" applyFont="1" applyFill="1" applyBorder="1" applyAlignment="1">
      <alignment horizontal="left" vertical="center" wrapText="1"/>
    </xf>
    <xf numFmtId="1" fontId="19" fillId="5" borderId="1" xfId="4" applyNumberFormat="1" applyFont="1" applyFill="1" applyBorder="1" applyAlignment="1">
      <alignment horizontal="center" vertical="center" wrapText="1"/>
    </xf>
    <xf numFmtId="167" fontId="19" fillId="5" borderId="1" xfId="4" applyNumberFormat="1" applyFont="1" applyFill="1" applyBorder="1" applyAlignment="1">
      <alignment horizontal="center" vertical="center" wrapText="1"/>
    </xf>
    <xf numFmtId="2" fontId="4" fillId="5" borderId="1" xfId="5" applyNumberFormat="1" applyFont="1" applyFill="1" applyBorder="1" applyAlignment="1">
      <alignment horizontal="center" vertical="center" wrapText="1"/>
    </xf>
    <xf numFmtId="170" fontId="4" fillId="5" borderId="1" xfId="5" applyNumberFormat="1" applyFont="1" applyFill="1" applyBorder="1" applyAlignment="1">
      <alignment horizontal="center" vertical="center" wrapText="1"/>
    </xf>
    <xf numFmtId="1" fontId="8" fillId="5" borderId="1" xfId="3" applyNumberFormat="1" applyFont="1" applyFill="1" applyBorder="1" applyAlignment="1">
      <alignment horizontal="center" vertical="center"/>
    </xf>
    <xf numFmtId="1" fontId="19" fillId="5" borderId="1" xfId="3" applyNumberFormat="1" applyFont="1" applyFill="1" applyBorder="1" applyAlignment="1">
      <alignment horizontal="center" vertical="center" wrapText="1"/>
    </xf>
    <xf numFmtId="168" fontId="4" fillId="5" borderId="1" xfId="6" applyNumberFormat="1" applyFont="1" applyFill="1" applyBorder="1" applyAlignment="1">
      <alignment horizontal="center" vertical="center" wrapText="1"/>
    </xf>
    <xf numFmtId="0" fontId="4" fillId="5" borderId="1" xfId="6" applyNumberFormat="1" applyFont="1" applyFill="1" applyBorder="1" applyAlignment="1">
      <alignment horizontal="left" vertical="center" wrapText="1"/>
    </xf>
    <xf numFmtId="1" fontId="4" fillId="5" borderId="1" xfId="6" applyNumberFormat="1" applyFont="1" applyFill="1" applyBorder="1" applyAlignment="1">
      <alignment horizontal="center" vertical="center" wrapText="1"/>
    </xf>
    <xf numFmtId="172" fontId="4" fillId="5" borderId="1" xfId="3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center" vertical="center"/>
    </xf>
    <xf numFmtId="0" fontId="0" fillId="5" borderId="0" xfId="0" applyFont="1" applyFill="1"/>
    <xf numFmtId="169" fontId="19" fillId="5" borderId="1" xfId="6" applyNumberFormat="1" applyFont="1" applyFill="1" applyBorder="1" applyAlignment="1">
      <alignment horizontal="center" vertical="center" wrapText="1"/>
    </xf>
    <xf numFmtId="174" fontId="4" fillId="5" borderId="1" xfId="3" applyNumberFormat="1" applyFont="1" applyFill="1" applyBorder="1" applyAlignment="1">
      <alignment horizontal="center" vertical="center" wrapText="1"/>
    </xf>
    <xf numFmtId="1" fontId="4" fillId="5" borderId="0" xfId="3" applyNumberFormat="1" applyFont="1" applyFill="1" applyBorder="1" applyAlignment="1">
      <alignment horizontal="center" vertical="center" wrapText="1"/>
    </xf>
    <xf numFmtId="168" fontId="19" fillId="5" borderId="1" xfId="3" applyNumberFormat="1" applyFont="1" applyFill="1" applyBorder="1" applyAlignment="1">
      <alignment horizontal="center" vertical="center" wrapText="1"/>
    </xf>
    <xf numFmtId="0" fontId="20" fillId="5" borderId="7" xfId="3" applyNumberFormat="1" applyFont="1" applyFill="1" applyBorder="1" applyAlignment="1">
      <alignment vertical="center"/>
    </xf>
    <xf numFmtId="0" fontId="21" fillId="5" borderId="7" xfId="3" applyNumberFormat="1" applyFont="1" applyFill="1" applyBorder="1" applyAlignment="1">
      <alignment horizontal="center" vertical="center"/>
    </xf>
    <xf numFmtId="1" fontId="21" fillId="5" borderId="7" xfId="3" applyNumberFormat="1" applyFont="1" applyFill="1" applyBorder="1" applyAlignment="1">
      <alignment horizontal="center" vertical="center"/>
    </xf>
    <xf numFmtId="167" fontId="20" fillId="5" borderId="1" xfId="3" applyNumberFormat="1" applyFont="1" applyFill="1" applyBorder="1" applyAlignment="1">
      <alignment horizontal="center" vertical="center" wrapText="1"/>
    </xf>
    <xf numFmtId="0" fontId="19" fillId="5" borderId="1" xfId="3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4" fontId="1" fillId="4" borderId="2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center"/>
    </xf>
    <xf numFmtId="9" fontId="2" fillId="4" borderId="4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right" vertical="center"/>
    </xf>
    <xf numFmtId="4" fontId="1" fillId="7" borderId="2" xfId="0" applyNumberFormat="1" applyFont="1" applyFill="1" applyBorder="1" applyAlignment="1">
      <alignment horizontal="center"/>
    </xf>
    <xf numFmtId="0" fontId="1" fillId="7" borderId="3" xfId="0" applyFont="1" applyFill="1" applyBorder="1" applyAlignment="1">
      <alignment horizontal="right" vertical="center"/>
    </xf>
    <xf numFmtId="4" fontId="1" fillId="7" borderId="4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 vertical="center" wrapText="1"/>
    </xf>
    <xf numFmtId="9" fontId="2" fillId="7" borderId="6" xfId="0" applyNumberFormat="1" applyFont="1" applyFill="1" applyBorder="1" applyAlignment="1">
      <alignment horizontal="center"/>
    </xf>
    <xf numFmtId="9" fontId="2" fillId="8" borderId="5" xfId="0" applyNumberFormat="1" applyFont="1" applyFill="1" applyBorder="1" applyAlignment="1">
      <alignment horizontal="center" vertical="center"/>
    </xf>
    <xf numFmtId="9" fontId="18" fillId="6" borderId="1" xfId="7" applyNumberFormat="1" applyFont="1" applyFill="1" applyBorder="1"/>
    <xf numFmtId="9" fontId="18" fillId="6" borderId="1" xfId="7" applyFont="1" applyFill="1" applyBorder="1"/>
    <xf numFmtId="1" fontId="22" fillId="5" borderId="1" xfId="6" applyNumberFormat="1" applyFont="1" applyFill="1" applyBorder="1" applyAlignment="1">
      <alignment horizontal="center" vertical="center" wrapText="1"/>
    </xf>
    <xf numFmtId="0" fontId="22" fillId="5" borderId="1" xfId="6" applyNumberFormat="1" applyFont="1" applyFill="1" applyBorder="1" applyAlignment="1">
      <alignment horizontal="left" vertical="center" wrapText="1"/>
    </xf>
    <xf numFmtId="167" fontId="22" fillId="5" borderId="1" xfId="6" applyNumberFormat="1" applyFont="1" applyFill="1" applyBorder="1" applyAlignment="1">
      <alignment horizontal="center" vertical="center" wrapText="1"/>
    </xf>
    <xf numFmtId="0" fontId="23" fillId="5" borderId="0" xfId="0" applyFont="1" applyFill="1"/>
    <xf numFmtId="0" fontId="24" fillId="5" borderId="1" xfId="3" applyNumberFormat="1" applyFont="1" applyFill="1" applyBorder="1" applyAlignment="1">
      <alignment horizontal="left" vertical="center" wrapText="1"/>
    </xf>
    <xf numFmtId="1" fontId="24" fillId="5" borderId="1" xfId="3" applyNumberFormat="1" applyFont="1" applyFill="1" applyBorder="1" applyAlignment="1">
      <alignment horizontal="center" vertical="center" wrapText="1"/>
    </xf>
    <xf numFmtId="167" fontId="24" fillId="5" borderId="1" xfId="3" applyNumberFormat="1" applyFont="1" applyFill="1" applyBorder="1" applyAlignment="1">
      <alignment horizontal="center" vertical="center" wrapText="1"/>
    </xf>
    <xf numFmtId="0" fontId="25" fillId="5" borderId="0" xfId="0" applyFont="1" applyFill="1"/>
    <xf numFmtId="0" fontId="22" fillId="5" borderId="1" xfId="3" applyNumberFormat="1" applyFont="1" applyFill="1" applyBorder="1" applyAlignment="1">
      <alignment horizontal="center" vertical="center" wrapText="1"/>
    </xf>
    <xf numFmtId="0" fontId="22" fillId="5" borderId="1" xfId="3" applyNumberFormat="1" applyFont="1" applyFill="1" applyBorder="1" applyAlignment="1">
      <alignment horizontal="left" vertical="center" wrapText="1"/>
    </xf>
    <xf numFmtId="1" fontId="22" fillId="5" borderId="1" xfId="3" applyNumberFormat="1" applyFont="1" applyFill="1" applyBorder="1" applyAlignment="1">
      <alignment horizontal="center" vertical="center" wrapText="1"/>
    </xf>
    <xf numFmtId="167" fontId="22" fillId="5" borderId="1" xfId="3" applyNumberFormat="1" applyFont="1" applyFill="1" applyBorder="1" applyAlignment="1">
      <alignment horizontal="center" vertical="center" wrapText="1"/>
    </xf>
    <xf numFmtId="173" fontId="22" fillId="5" borderId="1" xfId="3" applyNumberFormat="1" applyFont="1" applyFill="1" applyBorder="1" applyAlignment="1">
      <alignment horizontal="center" vertical="center" wrapText="1"/>
    </xf>
    <xf numFmtId="168" fontId="22" fillId="5" borderId="1" xfId="6" applyNumberFormat="1" applyFont="1" applyFill="1" applyBorder="1" applyAlignment="1">
      <alignment horizontal="center" vertical="center" wrapText="1"/>
    </xf>
    <xf numFmtId="168" fontId="24" fillId="5" borderId="1" xfId="2" applyNumberFormat="1" applyFont="1" applyFill="1" applyBorder="1" applyAlignment="1">
      <alignment horizontal="center" vertical="center" wrapText="1"/>
    </xf>
    <xf numFmtId="0" fontId="24" fillId="5" borderId="1" xfId="2" applyNumberFormat="1" applyFont="1" applyFill="1" applyBorder="1" applyAlignment="1">
      <alignment horizontal="left" vertical="center" wrapText="1"/>
    </xf>
    <xf numFmtId="1" fontId="24" fillId="5" borderId="1" xfId="2" applyNumberFormat="1" applyFont="1" applyFill="1" applyBorder="1" applyAlignment="1">
      <alignment horizontal="center" vertical="center" wrapText="1"/>
    </xf>
    <xf numFmtId="167" fontId="24" fillId="5" borderId="1" xfId="2" applyNumberFormat="1" applyFont="1" applyFill="1" applyBorder="1" applyAlignment="1">
      <alignment horizontal="center" vertical="center" wrapText="1"/>
    </xf>
    <xf numFmtId="168" fontId="24" fillId="5" borderId="1" xfId="3" applyNumberFormat="1" applyFont="1" applyFill="1" applyBorder="1" applyAlignment="1">
      <alignment horizontal="center" vertical="center" wrapText="1"/>
    </xf>
    <xf numFmtId="167" fontId="24" fillId="5" borderId="1" xfId="5" applyNumberFormat="1" applyFont="1" applyFill="1" applyBorder="1" applyAlignment="1">
      <alignment horizontal="center" vertical="center" wrapText="1"/>
    </xf>
    <xf numFmtId="168" fontId="24" fillId="5" borderId="1" xfId="5" applyNumberFormat="1" applyFont="1" applyFill="1" applyBorder="1" applyAlignment="1">
      <alignment horizontal="center" vertical="center" wrapText="1"/>
    </xf>
    <xf numFmtId="0" fontId="24" fillId="5" borderId="1" xfId="5" applyNumberFormat="1" applyFont="1" applyFill="1" applyBorder="1" applyAlignment="1">
      <alignment horizontal="left" vertical="center" wrapText="1"/>
    </xf>
    <xf numFmtId="1" fontId="24" fillId="5" borderId="1" xfId="5" applyNumberFormat="1" applyFont="1" applyFill="1" applyBorder="1" applyAlignment="1">
      <alignment horizontal="center" vertical="center" wrapText="1"/>
    </xf>
    <xf numFmtId="0" fontId="26" fillId="5" borderId="1" xfId="0" applyFont="1" applyFill="1" applyBorder="1"/>
    <xf numFmtId="0" fontId="9" fillId="5" borderId="7" xfId="3" applyNumberFormat="1" applyFont="1" applyFill="1" applyBorder="1" applyAlignment="1">
      <alignment horizontal="center" vertical="center"/>
    </xf>
    <xf numFmtId="0" fontId="26" fillId="5" borderId="0" xfId="0" applyFont="1" applyFill="1"/>
    <xf numFmtId="1" fontId="8" fillId="5" borderId="7" xfId="3" applyNumberFormat="1" applyFont="1" applyFill="1" applyBorder="1" applyAlignment="1">
      <alignment vertical="center"/>
    </xf>
    <xf numFmtId="1" fontId="4" fillId="5" borderId="3" xfId="3" applyNumberFormat="1" applyFont="1" applyFill="1" applyBorder="1" applyAlignment="1">
      <alignment horizontal="center" vertical="center" wrapText="1"/>
    </xf>
    <xf numFmtId="167" fontId="4" fillId="5" borderId="3" xfId="3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0" fillId="0" borderId="10" xfId="3" applyNumberFormat="1" applyFont="1" applyBorder="1" applyAlignment="1">
      <alignment horizontal="center" vertical="center" wrapText="1"/>
    </xf>
    <xf numFmtId="16" fontId="27" fillId="0" borderId="1" xfId="0" applyNumberFormat="1" applyFont="1" applyBorder="1" applyAlignment="1">
      <alignment vertical="center" wrapText="1"/>
    </xf>
    <xf numFmtId="0" fontId="0" fillId="0" borderId="0" xfId="0" applyAlignment="1"/>
    <xf numFmtId="0" fontId="7" fillId="5" borderId="13" xfId="3" applyNumberFormat="1" applyFont="1" applyFill="1" applyBorder="1" applyAlignment="1">
      <alignment vertical="center"/>
    </xf>
    <xf numFmtId="0" fontId="8" fillId="5" borderId="13" xfId="3" applyNumberFormat="1" applyFont="1" applyFill="1" applyBorder="1" applyAlignment="1">
      <alignment horizontal="center" vertical="center"/>
    </xf>
    <xf numFmtId="1" fontId="8" fillId="5" borderId="13" xfId="3" applyNumberFormat="1" applyFont="1" applyFill="1" applyBorder="1" applyAlignment="1">
      <alignment horizontal="center" vertical="center"/>
    </xf>
    <xf numFmtId="167" fontId="7" fillId="5" borderId="3" xfId="3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7" fillId="5" borderId="1" xfId="3" applyNumberFormat="1" applyFont="1" applyFill="1" applyBorder="1" applyAlignment="1">
      <alignment vertical="center"/>
    </xf>
    <xf numFmtId="0" fontId="8" fillId="5" borderId="1" xfId="3" applyNumberFormat="1" applyFont="1" applyFill="1" applyBorder="1" applyAlignment="1">
      <alignment horizontal="center" vertical="center"/>
    </xf>
    <xf numFmtId="1" fontId="19" fillId="5" borderId="3" xfId="2" applyNumberFormat="1" applyFont="1" applyFill="1" applyBorder="1" applyAlignment="1">
      <alignment horizontal="center" vertical="center" wrapText="1"/>
    </xf>
    <xf numFmtId="167" fontId="19" fillId="5" borderId="3" xfId="6" applyNumberFormat="1" applyFont="1" applyFill="1" applyBorder="1" applyAlignment="1">
      <alignment horizontal="center" vertical="center" wrapText="1"/>
    </xf>
    <xf numFmtId="167" fontId="4" fillId="5" borderId="3" xfId="6" applyNumberFormat="1" applyFont="1" applyFill="1" applyBorder="1" applyAlignment="1">
      <alignment horizontal="center" vertical="center" wrapText="1"/>
    </xf>
    <xf numFmtId="0" fontId="4" fillId="5" borderId="3" xfId="6" applyNumberFormat="1" applyFont="1" applyFill="1" applyBorder="1" applyAlignment="1">
      <alignment horizontal="center" vertical="center" wrapText="1"/>
    </xf>
    <xf numFmtId="0" fontId="4" fillId="5" borderId="3" xfId="3" applyNumberFormat="1" applyFont="1" applyFill="1" applyBorder="1" applyAlignment="1">
      <alignment horizontal="center" vertical="center" wrapText="1"/>
    </xf>
    <xf numFmtId="0" fontId="4" fillId="5" borderId="3" xfId="3" applyNumberFormat="1" applyFont="1" applyFill="1" applyBorder="1" applyAlignment="1">
      <alignment horizontal="left" vertical="center" wrapText="1"/>
    </xf>
    <xf numFmtId="167" fontId="4" fillId="5" borderId="3" xfId="5" applyNumberFormat="1" applyFont="1" applyFill="1" applyBorder="1" applyAlignment="1">
      <alignment horizontal="center" vertical="center" wrapText="1"/>
    </xf>
    <xf numFmtId="0" fontId="19" fillId="5" borderId="3" xfId="2" applyNumberFormat="1" applyFont="1" applyFill="1" applyBorder="1" applyAlignment="1">
      <alignment horizontal="left" vertical="center" wrapText="1"/>
    </xf>
    <xf numFmtId="1" fontId="4" fillId="5" borderId="3" xfId="5" applyNumberFormat="1" applyFont="1" applyFill="1" applyBorder="1" applyAlignment="1">
      <alignment horizontal="center" vertical="center" wrapText="1"/>
    </xf>
    <xf numFmtId="0" fontId="4" fillId="5" borderId="3" xfId="5" applyNumberFormat="1" applyFont="1" applyFill="1" applyBorder="1" applyAlignment="1">
      <alignment horizontal="left" vertical="center" wrapText="1"/>
    </xf>
    <xf numFmtId="0" fontId="4" fillId="5" borderId="3" xfId="5" applyNumberFormat="1" applyFont="1" applyFill="1" applyBorder="1" applyAlignment="1">
      <alignment horizontal="center" vertical="center" wrapText="1"/>
    </xf>
    <xf numFmtId="1" fontId="19" fillId="5" borderId="3" xfId="3" applyNumberFormat="1" applyFont="1" applyFill="1" applyBorder="1" applyAlignment="1">
      <alignment horizontal="center" vertical="center" wrapText="1"/>
    </xf>
    <xf numFmtId="168" fontId="4" fillId="5" borderId="13" xfId="2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168" fontId="4" fillId="5" borderId="3" xfId="3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1" fontId="4" fillId="5" borderId="1" xfId="3" applyNumberFormat="1" applyFont="1" applyFill="1" applyBorder="1" applyAlignment="1">
      <alignment horizontal="left" vertical="center" wrapText="1"/>
    </xf>
    <xf numFmtId="168" fontId="4" fillId="5" borderId="13" xfId="2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center" wrapText="1"/>
    </xf>
    <xf numFmtId="167" fontId="4" fillId="5" borderId="2" xfId="3" applyNumberFormat="1" applyFont="1" applyFill="1" applyBorder="1" applyAlignment="1">
      <alignment horizontal="center" vertical="center" wrapText="1"/>
    </xf>
    <xf numFmtId="167" fontId="19" fillId="5" borderId="2" xfId="6" applyNumberFormat="1" applyFont="1" applyFill="1" applyBorder="1" applyAlignment="1">
      <alignment horizontal="center" vertical="center" wrapText="1"/>
    </xf>
    <xf numFmtId="16" fontId="29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167" fontId="4" fillId="5" borderId="2" xfId="5" applyNumberFormat="1" applyFont="1" applyFill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171" fontId="4" fillId="5" borderId="3" xfId="3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1" fontId="4" fillId="5" borderId="13" xfId="3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justify" vertical="center" wrapText="1"/>
    </xf>
    <xf numFmtId="0" fontId="29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16" fontId="29" fillId="0" borderId="1" xfId="0" applyNumberFormat="1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168" fontId="4" fillId="5" borderId="1" xfId="3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16" fontId="29" fillId="0" borderId="1" xfId="0" applyNumberFormat="1" applyFont="1" applyBorder="1" applyAlignment="1">
      <alignment horizontal="justify" vertical="center" wrapText="1"/>
    </xf>
    <xf numFmtId="17" fontId="29" fillId="0" borderId="1" xfId="0" applyNumberFormat="1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5" borderId="0" xfId="0" applyFill="1" applyAlignment="1"/>
    <xf numFmtId="0" fontId="29" fillId="0" borderId="0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0" fillId="5" borderId="0" xfId="0" applyFill="1" applyAlignment="1">
      <alignment wrapText="1"/>
    </xf>
    <xf numFmtId="0" fontId="0" fillId="5" borderId="0" xfId="0" applyFont="1" applyFill="1" applyAlignment="1"/>
    <xf numFmtId="0" fontId="6" fillId="6" borderId="1" xfId="3" applyNumberFormat="1" applyFont="1" applyFill="1" applyBorder="1" applyAlignment="1">
      <alignment horizontal="center" vertical="center" wrapText="1"/>
    </xf>
    <xf numFmtId="0" fontId="7" fillId="0" borderId="8" xfId="3" applyNumberFormat="1" applyFont="1" applyBorder="1" applyAlignment="1">
      <alignment horizontal="center" vertical="center" wrapText="1"/>
    </xf>
    <xf numFmtId="0" fontId="6" fillId="6" borderId="1" xfId="3" applyNumberFormat="1" applyFont="1" applyFill="1" applyBorder="1" applyAlignment="1">
      <alignment horizontal="center" vertical="center" wrapText="1"/>
    </xf>
    <xf numFmtId="0" fontId="6" fillId="6" borderId="8" xfId="3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left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6" fillId="6" borderId="10" xfId="3" applyNumberFormat="1" applyFont="1" applyFill="1" applyBorder="1" applyAlignment="1">
      <alignment horizontal="center" vertical="center" wrapText="1"/>
    </xf>
    <xf numFmtId="0" fontId="6" fillId="6" borderId="3" xfId="3" applyNumberFormat="1" applyFont="1" applyFill="1" applyBorder="1" applyAlignment="1">
      <alignment horizontal="center" vertical="center" wrapText="1"/>
    </xf>
    <xf numFmtId="0" fontId="7" fillId="0" borderId="8" xfId="3" applyNumberFormat="1" applyFont="1" applyBorder="1" applyAlignment="1">
      <alignment horizontal="center" vertical="center" wrapText="1"/>
    </xf>
    <xf numFmtId="0" fontId="7" fillId="5" borderId="8" xfId="3" applyNumberFormat="1" applyFont="1" applyFill="1" applyBorder="1" applyAlignment="1">
      <alignment horizontal="center" vertical="center" wrapText="1"/>
    </xf>
    <xf numFmtId="0" fontId="5" fillId="5" borderId="7" xfId="3" applyNumberFormat="1" applyFont="1" applyFill="1" applyBorder="1" applyAlignment="1">
      <alignment horizontal="left" vertical="center" wrapText="1"/>
    </xf>
    <xf numFmtId="0" fontId="5" fillId="5" borderId="14" xfId="3" applyNumberFormat="1" applyFont="1" applyFill="1" applyBorder="1" applyAlignment="1">
      <alignment horizontal="left" vertical="center" wrapText="1"/>
    </xf>
    <xf numFmtId="0" fontId="5" fillId="5" borderId="2" xfId="3" applyNumberFormat="1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4" borderId="8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right" vertical="center"/>
    </xf>
    <xf numFmtId="0" fontId="1" fillId="4" borderId="1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7" borderId="7" xfId="0" applyFont="1" applyFill="1" applyBorder="1" applyAlignment="1">
      <alignment horizontal="right" vertical="center" wrapText="1"/>
    </xf>
    <xf numFmtId="0" fontId="1" fillId="7" borderId="18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/>
    </xf>
    <xf numFmtId="0" fontId="1" fillId="8" borderId="7" xfId="0" applyFont="1" applyFill="1" applyBorder="1" applyAlignment="1">
      <alignment horizontal="right" vertical="center" wrapText="1"/>
    </xf>
    <xf numFmtId="0" fontId="1" fillId="8" borderId="14" xfId="0" applyFont="1" applyFill="1" applyBorder="1" applyAlignment="1">
      <alignment horizontal="right" vertical="center" wrapText="1"/>
    </xf>
    <xf numFmtId="0" fontId="1" fillId="8" borderId="18" xfId="0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horizontal="right" vertical="center"/>
    </xf>
    <xf numFmtId="0" fontId="1" fillId="7" borderId="14" xfId="0" applyFont="1" applyFill="1" applyBorder="1" applyAlignment="1">
      <alignment horizontal="right" vertical="center"/>
    </xf>
    <xf numFmtId="0" fontId="1" fillId="7" borderId="2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7" borderId="18" xfId="0" applyFont="1" applyFill="1" applyBorder="1" applyAlignment="1">
      <alignment horizontal="right" vertical="center"/>
    </xf>
    <xf numFmtId="0" fontId="7" fillId="5" borderId="1" xfId="3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justify"/>
    </xf>
    <xf numFmtId="0" fontId="0" fillId="0" borderId="2" xfId="0" applyBorder="1" applyAlignment="1">
      <alignment horizontal="center" vertical="justify"/>
    </xf>
  </cellXfs>
  <cellStyles count="8">
    <cellStyle name="Обычный" xfId="0" builtinId="0"/>
    <cellStyle name="Обычный_2 неделя" xfId="1" xr:uid="{00000000-0005-0000-0000-000002000000}"/>
    <cellStyle name="Обычный_Лист1" xfId="2" xr:uid="{00000000-0005-0000-0000-000003000000}"/>
    <cellStyle name="Обычный_Лист2" xfId="3" xr:uid="{00000000-0005-0000-0000-000004000000}"/>
    <cellStyle name="Обычный_Лист3" xfId="4" xr:uid="{00000000-0005-0000-0000-000005000000}"/>
    <cellStyle name="Обычный_ХЭХ 1С" xfId="5" xr:uid="{00000000-0005-0000-0000-000006000000}"/>
    <cellStyle name="Обычный_ХЭХ из 1С  (2)" xfId="6" xr:uid="{00000000-0005-0000-0000-000007000000}"/>
    <cellStyle name="Процентный" xfId="7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5"/>
  <sheetViews>
    <sheetView tabSelected="1" zoomScale="120" zoomScaleNormal="120" workbookViewId="0">
      <pane xSplit="2" ySplit="4" topLeftCell="C5" activePane="bottomRight" state="frozen"/>
      <selection pane="bottomRight" activeCell="H19" sqref="H19"/>
      <selection pane="bottomLeft" activeCell="A5" sqref="A5"/>
      <selection pane="topRight" activeCell="C1" sqref="C1"/>
    </sheetView>
  </sheetViews>
  <sheetFormatPr defaultColWidth="9" defaultRowHeight="12.75"/>
  <cols>
    <col min="1" max="1" width="11" customWidth="1"/>
    <col min="2" max="2" width="22.140625" customWidth="1"/>
    <col min="3" max="6" width="9" customWidth="1"/>
    <col min="7" max="7" width="9.85546875" customWidth="1"/>
    <col min="8" max="9" width="9" customWidth="1"/>
    <col min="10" max="10" width="10.85546875" customWidth="1"/>
  </cols>
  <sheetData>
    <row r="1" spans="1:15">
      <c r="A1" s="242" t="s">
        <v>0</v>
      </c>
      <c r="B1" s="242"/>
      <c r="C1" s="242"/>
      <c r="D1" s="242"/>
      <c r="E1" s="242"/>
      <c r="F1" s="242"/>
      <c r="G1" s="242"/>
      <c r="H1" s="28"/>
      <c r="I1" s="28"/>
      <c r="J1" s="28"/>
      <c r="K1" s="28"/>
      <c r="L1" s="28"/>
      <c r="M1" s="28"/>
      <c r="N1" s="28"/>
      <c r="O1" s="28"/>
    </row>
    <row r="2" spans="1:15">
      <c r="A2" s="243" t="s">
        <v>1</v>
      </c>
      <c r="B2" s="243" t="s">
        <v>2</v>
      </c>
      <c r="C2" s="243" t="s">
        <v>3</v>
      </c>
      <c r="D2" s="239" t="s">
        <v>4</v>
      </c>
      <c r="E2" s="239"/>
      <c r="F2" s="239"/>
      <c r="G2" s="243" t="s">
        <v>5</v>
      </c>
      <c r="H2" s="239" t="s">
        <v>6</v>
      </c>
      <c r="I2" s="239"/>
      <c r="J2" s="239"/>
      <c r="K2" s="239"/>
      <c r="L2" s="240" t="s">
        <v>7</v>
      </c>
      <c r="M2" s="240"/>
      <c r="N2" s="240"/>
      <c r="O2" s="240"/>
    </row>
    <row r="3" spans="1:15" ht="24" customHeight="1">
      <c r="A3" s="244"/>
      <c r="B3" s="244"/>
      <c r="C3" s="244"/>
      <c r="D3" s="237" t="s">
        <v>8</v>
      </c>
      <c r="E3" s="237" t="s">
        <v>9</v>
      </c>
      <c r="F3" s="237" t="s">
        <v>10</v>
      </c>
      <c r="G3" s="244"/>
      <c r="H3" s="237" t="s">
        <v>11</v>
      </c>
      <c r="I3" s="237" t="s">
        <v>12</v>
      </c>
      <c r="J3" s="237" t="s">
        <v>13</v>
      </c>
      <c r="K3" s="237" t="s">
        <v>14</v>
      </c>
      <c r="L3" s="237" t="s">
        <v>15</v>
      </c>
      <c r="M3" s="237" t="s">
        <v>16</v>
      </c>
      <c r="N3" s="237" t="s">
        <v>17</v>
      </c>
      <c r="O3" s="237" t="s">
        <v>18</v>
      </c>
    </row>
    <row r="4" spans="1:15">
      <c r="A4" s="245" t="s">
        <v>19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5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1:15" s="37" customFormat="1" ht="31.5" customHeight="1">
      <c r="A6" s="67">
        <v>120</v>
      </c>
      <c r="B6" s="65" t="s">
        <v>20</v>
      </c>
      <c r="C6" s="66">
        <v>200</v>
      </c>
      <c r="D6" s="82">
        <v>4.673</v>
      </c>
      <c r="E6" s="82">
        <v>3.8679999999999999</v>
      </c>
      <c r="F6" s="82">
        <v>17.297999999999998</v>
      </c>
      <c r="G6" s="82">
        <v>123.44199999999999</v>
      </c>
      <c r="H6" s="82">
        <v>4.7E-2</v>
      </c>
      <c r="I6" s="82">
        <v>0.6</v>
      </c>
      <c r="J6" s="82">
        <v>16.399999999999999</v>
      </c>
      <c r="K6" s="82">
        <v>0.25600000000000001</v>
      </c>
      <c r="L6" s="82">
        <v>124.896</v>
      </c>
      <c r="M6" s="82">
        <v>104.7</v>
      </c>
      <c r="N6" s="82">
        <v>16.648</v>
      </c>
      <c r="O6" s="82">
        <v>0.374</v>
      </c>
    </row>
    <row r="7" spans="1:15" s="37" customFormat="1">
      <c r="A7" s="67">
        <v>382</v>
      </c>
      <c r="B7" s="65" t="s">
        <v>21</v>
      </c>
      <c r="C7" s="66">
        <v>180</v>
      </c>
      <c r="D7" s="82">
        <v>3.1419999999999999</v>
      </c>
      <c r="E7" s="82">
        <v>2.5110000000000001</v>
      </c>
      <c r="F7" s="82">
        <v>16.344000000000001</v>
      </c>
      <c r="G7" s="82">
        <v>101.58199999999999</v>
      </c>
      <c r="H7" s="82">
        <v>1.9800000000000002E-2</v>
      </c>
      <c r="I7" s="82">
        <v>0.48599999999999999</v>
      </c>
      <c r="J7" s="82">
        <v>8.1969999999999992</v>
      </c>
      <c r="K7" s="82">
        <v>9.9000000000000008E-3</v>
      </c>
      <c r="L7" s="82">
        <v>101.34699999999999</v>
      </c>
      <c r="M7" s="82">
        <v>94.122</v>
      </c>
      <c r="N7" s="82">
        <v>25.11</v>
      </c>
      <c r="O7" s="82">
        <v>0.83</v>
      </c>
    </row>
    <row r="8" spans="1:15" s="37" customFormat="1" hidden="1">
      <c r="A8" s="67"/>
      <c r="B8" s="65"/>
      <c r="C8" s="66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5" s="37" customFormat="1">
      <c r="A9" s="67">
        <v>14</v>
      </c>
      <c r="B9" s="65" t="s">
        <v>22</v>
      </c>
      <c r="C9" s="66">
        <v>10</v>
      </c>
      <c r="D9" s="82">
        <v>0.08</v>
      </c>
      <c r="E9" s="82">
        <v>7.25</v>
      </c>
      <c r="F9" s="82">
        <v>0.13</v>
      </c>
      <c r="G9" s="82">
        <v>66.09</v>
      </c>
      <c r="H9" s="82">
        <v>1E-3</v>
      </c>
      <c r="I9" s="64"/>
      <c r="J9" s="82">
        <v>40</v>
      </c>
      <c r="K9" s="82">
        <v>0.1</v>
      </c>
      <c r="L9" s="82">
        <v>2.4</v>
      </c>
      <c r="M9" s="82">
        <v>3</v>
      </c>
      <c r="N9" s="64"/>
      <c r="O9" s="82">
        <v>0.02</v>
      </c>
    </row>
    <row r="10" spans="1:15" s="107" customFormat="1">
      <c r="A10" s="111"/>
      <c r="B10" s="53" t="s">
        <v>23</v>
      </c>
      <c r="C10" s="54">
        <v>40</v>
      </c>
      <c r="D10" s="56">
        <v>3.04</v>
      </c>
      <c r="E10" s="56">
        <v>1.1200000000000001</v>
      </c>
      <c r="F10" s="56">
        <v>20.560000000000002</v>
      </c>
      <c r="G10" s="56">
        <v>104.48</v>
      </c>
      <c r="H10" s="56">
        <v>6.2000000000000006E-2</v>
      </c>
      <c r="I10" s="56">
        <v>0.8</v>
      </c>
      <c r="J10" s="56">
        <v>0</v>
      </c>
      <c r="K10" s="56">
        <v>0.62222222222222223</v>
      </c>
      <c r="L10" s="56">
        <v>18.044444444444444</v>
      </c>
      <c r="M10" s="56">
        <v>26</v>
      </c>
      <c r="N10" s="56">
        <v>4.7999999999999989</v>
      </c>
      <c r="O10" s="56">
        <v>0.48</v>
      </c>
    </row>
    <row r="11" spans="1:15" s="37" customFormat="1">
      <c r="A11" s="66"/>
      <c r="B11" s="65" t="s">
        <v>24</v>
      </c>
      <c r="C11" s="66">
        <v>100</v>
      </c>
      <c r="D11" s="82">
        <v>0.4</v>
      </c>
      <c r="E11" s="82">
        <v>0.4</v>
      </c>
      <c r="F11" s="82">
        <v>9.8000000000000007</v>
      </c>
      <c r="G11" s="82">
        <v>47</v>
      </c>
      <c r="H11" s="82">
        <v>0.03</v>
      </c>
      <c r="I11" s="82">
        <v>10</v>
      </c>
      <c r="J11" s="82">
        <v>0</v>
      </c>
      <c r="K11" s="82">
        <v>0.2</v>
      </c>
      <c r="L11" s="82">
        <v>16</v>
      </c>
      <c r="M11" s="82">
        <v>11</v>
      </c>
      <c r="N11" s="82">
        <v>9</v>
      </c>
      <c r="O11" s="82">
        <v>2.2000000000000002</v>
      </c>
    </row>
    <row r="12" spans="1:15" s="37" customFormat="1">
      <c r="A12" s="65"/>
      <c r="B12" s="83" t="s">
        <v>25</v>
      </c>
      <c r="C12" s="83">
        <f t="shared" ref="C12:O12" si="0">SUM(C6:C11)</f>
        <v>530</v>
      </c>
      <c r="D12" s="51">
        <f t="shared" si="0"/>
        <v>11.334999999999999</v>
      </c>
      <c r="E12" s="51">
        <f t="shared" si="0"/>
        <v>15.148999999999999</v>
      </c>
      <c r="F12" s="51">
        <f t="shared" si="0"/>
        <v>64.132000000000005</v>
      </c>
      <c r="G12" s="51">
        <f t="shared" si="0"/>
        <v>442.59400000000005</v>
      </c>
      <c r="H12" s="51">
        <f t="shared" si="0"/>
        <v>0.1598</v>
      </c>
      <c r="I12" s="51">
        <f t="shared" si="0"/>
        <v>11.885999999999999</v>
      </c>
      <c r="J12" s="51">
        <f t="shared" si="0"/>
        <v>64.596999999999994</v>
      </c>
      <c r="K12" s="51">
        <f t="shared" si="0"/>
        <v>1.1881222222222223</v>
      </c>
      <c r="L12" s="51">
        <f t="shared" si="0"/>
        <v>262.68744444444445</v>
      </c>
      <c r="M12" s="51">
        <f t="shared" si="0"/>
        <v>238.822</v>
      </c>
      <c r="N12" s="51">
        <f t="shared" si="0"/>
        <v>55.557999999999993</v>
      </c>
      <c r="O12" s="51">
        <f t="shared" si="0"/>
        <v>3.9039999999999999</v>
      </c>
    </row>
    <row r="13" spans="1:15" s="37" customFormat="1">
      <c r="A13" s="246" t="s">
        <v>26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</row>
    <row r="14" spans="1:15" s="37" customFormat="1" ht="21" customHeight="1">
      <c r="A14" s="67">
        <v>75</v>
      </c>
      <c r="B14" s="65" t="s">
        <v>27</v>
      </c>
      <c r="C14" s="66">
        <v>60</v>
      </c>
      <c r="D14" s="82">
        <v>0.66</v>
      </c>
      <c r="E14" s="82">
        <v>0.12</v>
      </c>
      <c r="F14" s="82">
        <v>2.2799999999999998</v>
      </c>
      <c r="G14" s="82">
        <v>14.4</v>
      </c>
      <c r="H14" s="82">
        <v>3.5999999999999997E-2</v>
      </c>
      <c r="I14" s="82">
        <v>15</v>
      </c>
      <c r="J14" s="64"/>
      <c r="K14" s="82">
        <v>0.42</v>
      </c>
      <c r="L14" s="82">
        <v>8.4</v>
      </c>
      <c r="M14" s="82">
        <v>15.6</v>
      </c>
      <c r="N14" s="82">
        <v>12</v>
      </c>
      <c r="O14" s="82">
        <v>0.54</v>
      </c>
    </row>
    <row r="15" spans="1:15" s="37" customFormat="1" ht="22.5">
      <c r="A15" s="77">
        <v>82</v>
      </c>
      <c r="B15" s="78" t="s">
        <v>28</v>
      </c>
      <c r="C15" s="79">
        <v>200</v>
      </c>
      <c r="D15" s="73">
        <v>4.9989999999999997</v>
      </c>
      <c r="E15" s="73">
        <v>5.8849999999999998</v>
      </c>
      <c r="F15" s="73">
        <v>10.545</v>
      </c>
      <c r="G15" s="73">
        <v>116.30800000000001</v>
      </c>
      <c r="H15" s="73">
        <v>6.3E-2</v>
      </c>
      <c r="I15" s="73">
        <v>16.986000000000001</v>
      </c>
      <c r="J15" s="73">
        <v>12.58</v>
      </c>
      <c r="K15" s="73">
        <v>2.0099999999999998</v>
      </c>
      <c r="L15" s="73">
        <v>46.646999999999998</v>
      </c>
      <c r="M15" s="73">
        <v>72.653999999999996</v>
      </c>
      <c r="N15" s="73">
        <v>24.454999999999998</v>
      </c>
      <c r="O15" s="73">
        <v>1.1990000000000001</v>
      </c>
    </row>
    <row r="16" spans="1:15" s="37" customFormat="1" hidden="1">
      <c r="A16" s="64"/>
      <c r="B16" s="65"/>
      <c r="C16" s="66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spans="1:15" s="37" customFormat="1">
      <c r="A17" s="67" t="s">
        <v>29</v>
      </c>
      <c r="B17" s="65" t="s">
        <v>30</v>
      </c>
      <c r="C17" s="66">
        <v>90</v>
      </c>
      <c r="D17" s="73">
        <v>10.335000000000001</v>
      </c>
      <c r="E17" s="73">
        <v>11.617000000000001</v>
      </c>
      <c r="F17" s="73">
        <v>11.048999999999999</v>
      </c>
      <c r="G17" s="73">
        <v>190.363</v>
      </c>
      <c r="H17" s="73">
        <v>7.5999999999999998E-2</v>
      </c>
      <c r="I17" s="84">
        <v>3.2000000000000001E-2</v>
      </c>
      <c r="J17" s="84">
        <v>8</v>
      </c>
      <c r="K17" s="73">
        <v>1.8109999999999999</v>
      </c>
      <c r="L17" s="73">
        <v>15.84</v>
      </c>
      <c r="M17" s="73">
        <v>108.27</v>
      </c>
      <c r="N17" s="73">
        <v>17.39</v>
      </c>
      <c r="O17" s="73">
        <v>1.673</v>
      </c>
    </row>
    <row r="18" spans="1:15" s="37" customFormat="1" hidden="1">
      <c r="A18" s="61"/>
      <c r="B18" s="62"/>
      <c r="C18" s="6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1:15" s="37" customFormat="1">
      <c r="A19" s="67">
        <v>312</v>
      </c>
      <c r="B19" s="65" t="s">
        <v>31</v>
      </c>
      <c r="C19" s="66">
        <v>150</v>
      </c>
      <c r="D19" s="82">
        <v>3.2949999999999999</v>
      </c>
      <c r="E19" s="82">
        <v>5.4409999999999998</v>
      </c>
      <c r="F19" s="82">
        <v>22.209</v>
      </c>
      <c r="G19" s="82">
        <v>151.404</v>
      </c>
      <c r="H19" s="82">
        <v>0.16</v>
      </c>
      <c r="I19" s="82">
        <v>25.937999999999999</v>
      </c>
      <c r="J19" s="82">
        <v>26.3</v>
      </c>
      <c r="K19" s="82">
        <v>0.189</v>
      </c>
      <c r="L19" s="82">
        <v>45.62</v>
      </c>
      <c r="M19" s="82">
        <v>98.07</v>
      </c>
      <c r="N19" s="82">
        <v>33.110000000000007</v>
      </c>
      <c r="O19" s="82">
        <v>1.2250000000000001</v>
      </c>
    </row>
    <row r="20" spans="1:15" s="37" customFormat="1">
      <c r="A20" s="67">
        <v>342</v>
      </c>
      <c r="B20" s="65" t="s">
        <v>32</v>
      </c>
      <c r="C20" s="66">
        <v>180</v>
      </c>
      <c r="D20" s="82">
        <v>0.14400000000000002</v>
      </c>
      <c r="E20" s="82">
        <v>0.14400000000000002</v>
      </c>
      <c r="F20" s="82">
        <v>25.084800000000001</v>
      </c>
      <c r="G20" s="82">
        <v>103.104</v>
      </c>
      <c r="H20" s="82">
        <v>1.0800000000000001E-2</v>
      </c>
      <c r="I20" s="82">
        <v>3.6</v>
      </c>
      <c r="J20" s="82">
        <v>0</v>
      </c>
      <c r="K20" s="82">
        <v>7.2000000000000008E-2</v>
      </c>
      <c r="L20" s="82">
        <v>5.76</v>
      </c>
      <c r="M20" s="82">
        <v>3.9600000000000004</v>
      </c>
      <c r="N20" s="82">
        <v>3.24</v>
      </c>
      <c r="O20" s="82">
        <v>0.8567999999999999</v>
      </c>
    </row>
    <row r="21" spans="1:15" s="37" customFormat="1">
      <c r="A21" s="64"/>
      <c r="B21" s="65" t="s">
        <v>33</v>
      </c>
      <c r="C21" s="66">
        <v>40</v>
      </c>
      <c r="D21" s="73">
        <v>3.16</v>
      </c>
      <c r="E21" s="73">
        <v>0.4</v>
      </c>
      <c r="F21" s="73">
        <v>19.32</v>
      </c>
      <c r="G21" s="73">
        <v>94</v>
      </c>
      <c r="H21" s="73">
        <v>6.4000000000000001E-2</v>
      </c>
      <c r="I21" s="73">
        <v>0</v>
      </c>
      <c r="J21" s="73">
        <v>0</v>
      </c>
      <c r="K21" s="73">
        <v>0.52</v>
      </c>
      <c r="L21" s="73">
        <v>9.1999999999999993</v>
      </c>
      <c r="M21" s="73">
        <v>34.799999999999997</v>
      </c>
      <c r="N21" s="73">
        <v>13.2</v>
      </c>
      <c r="O21" s="73">
        <v>0.8</v>
      </c>
    </row>
    <row r="22" spans="1:15" s="37" customFormat="1" ht="17.25" customHeight="1">
      <c r="A22" s="85"/>
      <c r="B22" s="65" t="s">
        <v>34</v>
      </c>
      <c r="C22" s="85">
        <v>20</v>
      </c>
      <c r="D22" s="82">
        <v>1.32</v>
      </c>
      <c r="E22" s="82">
        <v>0.24</v>
      </c>
      <c r="F22" s="82">
        <v>7.9279999999999999</v>
      </c>
      <c r="G22" s="82">
        <v>39.6</v>
      </c>
      <c r="H22" s="82">
        <v>3.4000000000000002E-2</v>
      </c>
      <c r="I22" s="82">
        <v>0</v>
      </c>
      <c r="J22" s="82">
        <v>0</v>
      </c>
      <c r="K22" s="82">
        <v>0.2</v>
      </c>
      <c r="L22" s="82">
        <v>5.8</v>
      </c>
      <c r="M22" s="82">
        <v>30</v>
      </c>
      <c r="N22" s="82">
        <v>9.4</v>
      </c>
      <c r="O22" s="82">
        <v>0.78</v>
      </c>
    </row>
    <row r="23" spans="1:15" s="37" customFormat="1">
      <c r="A23" s="48"/>
      <c r="B23" s="49" t="s">
        <v>35</v>
      </c>
      <c r="C23" s="50">
        <f t="shared" ref="C23:O23" si="1">SUM(C14:C22)</f>
        <v>740</v>
      </c>
      <c r="D23" s="51">
        <f t="shared" si="1"/>
        <v>23.913</v>
      </c>
      <c r="E23" s="51">
        <f t="shared" si="1"/>
        <v>23.846999999999994</v>
      </c>
      <c r="F23" s="51">
        <f t="shared" si="1"/>
        <v>98.41579999999999</v>
      </c>
      <c r="G23" s="51">
        <f t="shared" si="1"/>
        <v>709.17900000000009</v>
      </c>
      <c r="H23" s="51">
        <f t="shared" si="1"/>
        <v>0.44379999999999997</v>
      </c>
      <c r="I23" s="51">
        <f t="shared" si="1"/>
        <v>61.556000000000004</v>
      </c>
      <c r="J23" s="51">
        <f t="shared" si="1"/>
        <v>46.879999999999995</v>
      </c>
      <c r="K23" s="51">
        <f t="shared" si="1"/>
        <v>5.2220000000000004</v>
      </c>
      <c r="L23" s="51">
        <f t="shared" si="1"/>
        <v>137.26700000000002</v>
      </c>
      <c r="M23" s="51">
        <f t="shared" si="1"/>
        <v>363.35399999999998</v>
      </c>
      <c r="N23" s="51">
        <f t="shared" si="1"/>
        <v>112.79500000000002</v>
      </c>
      <c r="O23" s="51">
        <f t="shared" si="1"/>
        <v>7.0738000000000003</v>
      </c>
    </row>
    <row r="24" spans="1:15" s="37" customFormat="1">
      <c r="A24" s="86"/>
      <c r="B24" s="86" t="s">
        <v>36</v>
      </c>
      <c r="C24" s="87">
        <f t="shared" ref="C24:O24" si="2">C23+C12</f>
        <v>1270</v>
      </c>
      <c r="D24" s="88">
        <f t="shared" si="2"/>
        <v>35.247999999999998</v>
      </c>
      <c r="E24" s="88">
        <f t="shared" si="2"/>
        <v>38.995999999999995</v>
      </c>
      <c r="F24" s="88">
        <f t="shared" si="2"/>
        <v>162.5478</v>
      </c>
      <c r="G24" s="88">
        <f t="shared" si="2"/>
        <v>1151.7730000000001</v>
      </c>
      <c r="H24" s="88">
        <f t="shared" si="2"/>
        <v>0.60359999999999991</v>
      </c>
      <c r="I24" s="88">
        <f t="shared" si="2"/>
        <v>73.442000000000007</v>
      </c>
      <c r="J24" s="88">
        <f t="shared" si="2"/>
        <v>111.47699999999999</v>
      </c>
      <c r="K24" s="88">
        <f t="shared" si="2"/>
        <v>6.4101222222222223</v>
      </c>
      <c r="L24" s="88">
        <f t="shared" si="2"/>
        <v>399.95444444444445</v>
      </c>
      <c r="M24" s="88">
        <f t="shared" si="2"/>
        <v>602.17599999999993</v>
      </c>
      <c r="N24" s="88">
        <f t="shared" si="2"/>
        <v>168.35300000000001</v>
      </c>
      <c r="O24" s="88">
        <f t="shared" si="2"/>
        <v>10.9778</v>
      </c>
    </row>
    <row r="25" spans="1:15" s="37" customFormat="1">
      <c r="A25" s="241" t="s">
        <v>37</v>
      </c>
      <c r="B25" s="241"/>
      <c r="C25" s="241"/>
      <c r="D25" s="241"/>
      <c r="E25" s="241"/>
      <c r="F25" s="241"/>
      <c r="G25" s="241"/>
      <c r="H25" s="89"/>
      <c r="I25" s="89"/>
      <c r="J25" s="89"/>
      <c r="K25" s="89"/>
      <c r="L25" s="89"/>
      <c r="M25" s="89"/>
      <c r="N25" s="89"/>
      <c r="O25" s="89"/>
    </row>
    <row r="26" spans="1:15" s="37" customFormat="1">
      <c r="A26" s="246" t="s">
        <v>19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</row>
    <row r="27" spans="1:15" s="37" customFormat="1">
      <c r="A27" s="71"/>
      <c r="B27" s="70" t="s">
        <v>38</v>
      </c>
      <c r="C27" s="71">
        <v>150</v>
      </c>
      <c r="D27" s="90">
        <v>9.9300000000000015</v>
      </c>
      <c r="E27" s="90">
        <v>13.316666666666666</v>
      </c>
      <c r="F27" s="90">
        <v>17.476666666666667</v>
      </c>
      <c r="G27" s="90">
        <v>229.8</v>
      </c>
      <c r="H27" s="90">
        <v>0.16166666666666665</v>
      </c>
      <c r="I27" s="90">
        <v>19.493333333333332</v>
      </c>
      <c r="J27" s="90">
        <v>157.66666666666666</v>
      </c>
      <c r="K27" s="90">
        <v>1.9366666666666668</v>
      </c>
      <c r="L27" s="90">
        <v>75.473333333333343</v>
      </c>
      <c r="M27" s="90">
        <v>190.30833333333334</v>
      </c>
      <c r="N27" s="90">
        <v>32.876666666666665</v>
      </c>
      <c r="O27" s="90">
        <v>2.3341666666666669</v>
      </c>
    </row>
    <row r="28" spans="1:15" s="37" customFormat="1">
      <c r="A28" s="64"/>
      <c r="B28" s="65" t="s">
        <v>39</v>
      </c>
      <c r="C28" s="66">
        <v>20</v>
      </c>
      <c r="D28" s="82">
        <v>0.62000000000000011</v>
      </c>
      <c r="E28" s="82">
        <v>0.04</v>
      </c>
      <c r="F28" s="82">
        <v>1.3</v>
      </c>
      <c r="G28" s="82">
        <v>8</v>
      </c>
      <c r="H28" s="82">
        <v>2.2000000000000002E-2</v>
      </c>
      <c r="I28" s="82">
        <v>2</v>
      </c>
      <c r="J28" s="82">
        <v>0</v>
      </c>
      <c r="K28" s="82">
        <v>0.04</v>
      </c>
      <c r="L28" s="82">
        <v>4</v>
      </c>
      <c r="M28" s="82">
        <v>12.4</v>
      </c>
      <c r="N28" s="82">
        <v>4.2</v>
      </c>
      <c r="O28" s="82">
        <v>0.14000000000000001</v>
      </c>
    </row>
    <row r="29" spans="1:15" s="37" customFormat="1">
      <c r="A29" s="52">
        <v>376</v>
      </c>
      <c r="B29" s="53" t="s">
        <v>40</v>
      </c>
      <c r="C29" s="54">
        <v>180</v>
      </c>
      <c r="D29" s="60"/>
      <c r="E29" s="60"/>
      <c r="F29" s="55">
        <v>10.981</v>
      </c>
      <c r="G29" s="55">
        <v>43.902000000000001</v>
      </c>
      <c r="H29" s="55">
        <v>1E-3</v>
      </c>
      <c r="I29" s="55">
        <v>0.1</v>
      </c>
      <c r="J29" s="60"/>
      <c r="K29" s="60"/>
      <c r="L29" s="55">
        <v>4.95</v>
      </c>
      <c r="M29" s="55">
        <v>8.24</v>
      </c>
      <c r="N29" s="55">
        <v>4.4000000000000004</v>
      </c>
      <c r="O29" s="55">
        <v>0.85299999999999998</v>
      </c>
    </row>
    <row r="30" spans="1:15" s="37" customFormat="1">
      <c r="A30" s="67">
        <v>432</v>
      </c>
      <c r="B30" s="65" t="s">
        <v>41</v>
      </c>
      <c r="C30" s="66">
        <v>40</v>
      </c>
      <c r="D30" s="73">
        <v>3.5979999999999999</v>
      </c>
      <c r="E30" s="73">
        <v>2.5390000000000001</v>
      </c>
      <c r="F30" s="73">
        <v>21.814</v>
      </c>
      <c r="G30" s="73">
        <v>124.363</v>
      </c>
      <c r="H30" s="73">
        <v>0.254</v>
      </c>
      <c r="I30" s="73">
        <v>0.1</v>
      </c>
      <c r="J30" s="73">
        <v>2.5</v>
      </c>
      <c r="K30" s="73">
        <v>1.365</v>
      </c>
      <c r="L30" s="73">
        <v>8.0530000000000008</v>
      </c>
      <c r="M30" s="73">
        <v>33</v>
      </c>
      <c r="N30" s="73">
        <v>6.298</v>
      </c>
      <c r="O30" s="73">
        <v>0.44500000000000001</v>
      </c>
    </row>
    <row r="31" spans="1:15" s="107" customFormat="1">
      <c r="A31" s="101"/>
      <c r="B31" s="53" t="s">
        <v>23</v>
      </c>
      <c r="C31" s="54">
        <v>30</v>
      </c>
      <c r="D31" s="56">
        <v>2.2799999999999998</v>
      </c>
      <c r="E31" s="56">
        <v>0.84000000000000008</v>
      </c>
      <c r="F31" s="56">
        <v>15.42</v>
      </c>
      <c r="G31" s="56">
        <v>78.36</v>
      </c>
      <c r="H31" s="56">
        <v>4.6500000000000007E-2</v>
      </c>
      <c r="I31" s="56">
        <v>0.6</v>
      </c>
      <c r="J31" s="56">
        <v>0</v>
      </c>
      <c r="K31" s="56">
        <v>0.46666666666666667</v>
      </c>
      <c r="L31" s="56">
        <v>13.533333333333333</v>
      </c>
      <c r="M31" s="56">
        <v>19.5</v>
      </c>
      <c r="N31" s="56">
        <v>3.5999999999999996</v>
      </c>
      <c r="O31" s="56">
        <v>0.36</v>
      </c>
    </row>
    <row r="32" spans="1:15" s="37" customFormat="1">
      <c r="A32" s="110"/>
      <c r="B32" s="65" t="s">
        <v>42</v>
      </c>
      <c r="C32" s="85">
        <v>100</v>
      </c>
      <c r="D32" s="82">
        <v>0.4</v>
      </c>
      <c r="E32" s="82">
        <v>0.3</v>
      </c>
      <c r="F32" s="82">
        <v>10.299999999999999</v>
      </c>
      <c r="G32" s="82">
        <v>47</v>
      </c>
      <c r="H32" s="82">
        <v>1.9999999999999997E-2</v>
      </c>
      <c r="I32" s="82">
        <v>5</v>
      </c>
      <c r="J32" s="82">
        <v>0</v>
      </c>
      <c r="K32" s="82">
        <v>0.4</v>
      </c>
      <c r="L32" s="82">
        <v>19</v>
      </c>
      <c r="M32" s="82">
        <v>16</v>
      </c>
      <c r="N32" s="82">
        <v>12</v>
      </c>
      <c r="O32" s="82">
        <v>2.2999999999999998</v>
      </c>
    </row>
    <row r="33" spans="1:15" s="37" customFormat="1">
      <c r="A33" s="48"/>
      <c r="B33" s="49" t="s">
        <v>25</v>
      </c>
      <c r="C33" s="50">
        <f t="shared" ref="C33:O33" si="3">SUM(C27:C32)</f>
        <v>520</v>
      </c>
      <c r="D33" s="51">
        <f t="shared" si="3"/>
        <v>16.827999999999999</v>
      </c>
      <c r="E33" s="51">
        <f t="shared" si="3"/>
        <v>17.035666666666668</v>
      </c>
      <c r="F33" s="51">
        <f t="shared" si="3"/>
        <v>77.291666666666657</v>
      </c>
      <c r="G33" s="51">
        <f t="shared" si="3"/>
        <v>531.42499999999995</v>
      </c>
      <c r="H33" s="51">
        <f t="shared" si="3"/>
        <v>0.50516666666666665</v>
      </c>
      <c r="I33" s="51">
        <f t="shared" si="3"/>
        <v>27.293333333333337</v>
      </c>
      <c r="J33" s="51">
        <f t="shared" si="3"/>
        <v>160.16666666666666</v>
      </c>
      <c r="K33" s="51">
        <f t="shared" si="3"/>
        <v>4.2083333333333339</v>
      </c>
      <c r="L33" s="51">
        <f t="shared" si="3"/>
        <v>125.00966666666667</v>
      </c>
      <c r="M33" s="51">
        <f t="shared" si="3"/>
        <v>279.44833333333338</v>
      </c>
      <c r="N33" s="51">
        <f t="shared" si="3"/>
        <v>63.37466666666667</v>
      </c>
      <c r="O33" s="51">
        <f t="shared" si="3"/>
        <v>6.4321666666666664</v>
      </c>
    </row>
    <row r="34" spans="1:15" s="37" customFormat="1">
      <c r="A34" s="246" t="s">
        <v>26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</row>
    <row r="35" spans="1:15" s="37" customFormat="1" ht="22.5">
      <c r="A35" s="67">
        <v>45</v>
      </c>
      <c r="B35" s="65" t="s">
        <v>43</v>
      </c>
      <c r="C35" s="66">
        <v>60</v>
      </c>
      <c r="D35" s="82">
        <v>0.92400000000000004</v>
      </c>
      <c r="E35" s="82">
        <v>3.05</v>
      </c>
      <c r="F35" s="82">
        <v>5.617</v>
      </c>
      <c r="G35" s="82">
        <v>54.203000000000003</v>
      </c>
      <c r="H35" s="82">
        <v>1.7999999999999999E-2</v>
      </c>
      <c r="I35" s="82">
        <v>21.45</v>
      </c>
      <c r="J35" s="64"/>
      <c r="K35" s="82">
        <v>1.391</v>
      </c>
      <c r="L35" s="82">
        <v>24.18</v>
      </c>
      <c r="M35" s="82">
        <v>17.93</v>
      </c>
      <c r="N35" s="82">
        <v>9.8000000000000007</v>
      </c>
      <c r="O35" s="82">
        <v>0.33300000000000002</v>
      </c>
    </row>
    <row r="36" spans="1:15" s="37" customFormat="1" ht="25.5" customHeight="1">
      <c r="A36" s="61">
        <v>97</v>
      </c>
      <c r="B36" s="62" t="s">
        <v>44</v>
      </c>
      <c r="C36" s="63">
        <v>200</v>
      </c>
      <c r="D36" s="73">
        <v>4.9859999999999998</v>
      </c>
      <c r="E36" s="73">
        <v>3.085</v>
      </c>
      <c r="F36" s="73">
        <v>16.047000000000001</v>
      </c>
      <c r="G36" s="73">
        <v>112.413</v>
      </c>
      <c r="H36" s="73">
        <v>0.13100000000000001</v>
      </c>
      <c r="I36" s="73">
        <v>19.648</v>
      </c>
      <c r="J36" s="73">
        <v>5.6</v>
      </c>
      <c r="K36" s="73">
        <v>1.0669999999999999</v>
      </c>
      <c r="L36" s="73">
        <v>25.082000000000001</v>
      </c>
      <c r="M36" s="73">
        <v>86.745999999999995</v>
      </c>
      <c r="N36" s="73">
        <v>28.63</v>
      </c>
      <c r="O36" s="73">
        <v>1.198</v>
      </c>
    </row>
    <row r="37" spans="1:15" s="37" customFormat="1" ht="27" customHeight="1">
      <c r="A37" s="61" t="s">
        <v>45</v>
      </c>
      <c r="B37" s="62" t="s">
        <v>46</v>
      </c>
      <c r="C37" s="63">
        <v>190</v>
      </c>
      <c r="D37" s="73">
        <v>14.19</v>
      </c>
      <c r="E37" s="73">
        <v>12.742000000000001</v>
      </c>
      <c r="F37" s="73">
        <v>16.492000000000001</v>
      </c>
      <c r="G37" s="73">
        <v>238.74</v>
      </c>
      <c r="H37" s="73">
        <v>0.22600000000000001</v>
      </c>
      <c r="I37" s="73">
        <v>28.673999999999999</v>
      </c>
      <c r="J37" s="73">
        <v>22.3</v>
      </c>
      <c r="K37" s="73">
        <v>4.7080000000000002</v>
      </c>
      <c r="L37" s="73">
        <v>51.859000000000002</v>
      </c>
      <c r="M37" s="73">
        <v>182.5</v>
      </c>
      <c r="N37" s="73">
        <v>50.09</v>
      </c>
      <c r="O37" s="73">
        <v>1.466</v>
      </c>
    </row>
    <row r="38" spans="1:15" s="37" customFormat="1">
      <c r="A38" s="61" t="s">
        <v>47</v>
      </c>
      <c r="B38" s="62" t="s">
        <v>48</v>
      </c>
      <c r="C38" s="63">
        <v>180</v>
      </c>
      <c r="D38" s="73">
        <v>0.26800000000000002</v>
      </c>
      <c r="E38" s="73">
        <v>4.3999999999999997E-2</v>
      </c>
      <c r="F38" s="73">
        <v>20.312000000000001</v>
      </c>
      <c r="G38" s="73">
        <v>83.12</v>
      </c>
      <c r="H38" s="73">
        <v>7.0000000000000001E-3</v>
      </c>
      <c r="I38" s="73">
        <v>3.3</v>
      </c>
      <c r="J38" s="84"/>
      <c r="K38" s="73">
        <v>6.6000000000000003E-2</v>
      </c>
      <c r="L38" s="73">
        <v>9.74</v>
      </c>
      <c r="M38" s="73">
        <v>6.6</v>
      </c>
      <c r="N38" s="73">
        <v>5.72</v>
      </c>
      <c r="O38" s="73">
        <v>0.152</v>
      </c>
    </row>
    <row r="39" spans="1:15" s="37" customFormat="1">
      <c r="A39" s="64"/>
      <c r="B39" s="65" t="s">
        <v>33</v>
      </c>
      <c r="C39" s="66">
        <v>40</v>
      </c>
      <c r="D39" s="73">
        <v>3.16</v>
      </c>
      <c r="E39" s="73">
        <v>0.4</v>
      </c>
      <c r="F39" s="73">
        <v>19.32</v>
      </c>
      <c r="G39" s="73">
        <v>94</v>
      </c>
      <c r="H39" s="73">
        <v>6.4000000000000001E-2</v>
      </c>
      <c r="I39" s="73">
        <v>0</v>
      </c>
      <c r="J39" s="73">
        <v>0</v>
      </c>
      <c r="K39" s="73">
        <v>0.52</v>
      </c>
      <c r="L39" s="73">
        <v>9.1999999999999993</v>
      </c>
      <c r="M39" s="73">
        <v>34.799999999999997</v>
      </c>
      <c r="N39" s="73">
        <v>13.2</v>
      </c>
      <c r="O39" s="73">
        <v>0.8</v>
      </c>
    </row>
    <row r="40" spans="1:15" s="37" customFormat="1" ht="17.25" customHeight="1">
      <c r="A40" s="85"/>
      <c r="B40" s="65" t="s">
        <v>34</v>
      </c>
      <c r="C40" s="85">
        <v>20</v>
      </c>
      <c r="D40" s="82">
        <v>1.32</v>
      </c>
      <c r="E40" s="82">
        <v>0.24</v>
      </c>
      <c r="F40" s="82">
        <v>7.9279999999999999</v>
      </c>
      <c r="G40" s="82">
        <v>39.6</v>
      </c>
      <c r="H40" s="82">
        <v>3.4000000000000002E-2</v>
      </c>
      <c r="I40" s="82">
        <v>0</v>
      </c>
      <c r="J40" s="82">
        <v>0</v>
      </c>
      <c r="K40" s="82">
        <v>0.2</v>
      </c>
      <c r="L40" s="82">
        <v>5.8</v>
      </c>
      <c r="M40" s="82">
        <v>30</v>
      </c>
      <c r="N40" s="82">
        <v>9.4</v>
      </c>
      <c r="O40" s="82">
        <v>0.78</v>
      </c>
    </row>
    <row r="41" spans="1:15" s="37" customFormat="1">
      <c r="A41" s="48"/>
      <c r="B41" s="49" t="s">
        <v>35</v>
      </c>
      <c r="C41" s="50">
        <f t="shared" ref="C41:O41" si="4">SUM(C35:C40)</f>
        <v>690</v>
      </c>
      <c r="D41" s="51">
        <f t="shared" si="4"/>
        <v>24.848000000000003</v>
      </c>
      <c r="E41" s="51">
        <f t="shared" si="4"/>
        <v>19.561</v>
      </c>
      <c r="F41" s="51">
        <f t="shared" si="4"/>
        <v>85.716000000000008</v>
      </c>
      <c r="G41" s="51">
        <f t="shared" si="4"/>
        <v>622.07600000000002</v>
      </c>
      <c r="H41" s="51">
        <f t="shared" si="4"/>
        <v>0.48</v>
      </c>
      <c r="I41" s="51">
        <f t="shared" si="4"/>
        <v>73.071999999999989</v>
      </c>
      <c r="J41" s="51">
        <f t="shared" si="4"/>
        <v>27.9</v>
      </c>
      <c r="K41" s="51">
        <f t="shared" si="4"/>
        <v>7.9520000000000008</v>
      </c>
      <c r="L41" s="51">
        <f t="shared" si="4"/>
        <v>125.861</v>
      </c>
      <c r="M41" s="51">
        <f t="shared" si="4"/>
        <v>358.57600000000002</v>
      </c>
      <c r="N41" s="51">
        <f t="shared" si="4"/>
        <v>116.84000000000002</v>
      </c>
      <c r="O41" s="51">
        <f t="shared" si="4"/>
        <v>4.7290000000000001</v>
      </c>
    </row>
    <row r="42" spans="1:15" s="37" customFormat="1">
      <c r="B42" s="86" t="s">
        <v>49</v>
      </c>
      <c r="C42" s="91">
        <f t="shared" ref="C42:O42" si="5">C41+C33</f>
        <v>1210</v>
      </c>
      <c r="D42" s="88">
        <f t="shared" si="5"/>
        <v>41.676000000000002</v>
      </c>
      <c r="E42" s="88">
        <f t="shared" si="5"/>
        <v>36.596666666666664</v>
      </c>
      <c r="F42" s="88">
        <f t="shared" si="5"/>
        <v>163.00766666666667</v>
      </c>
      <c r="G42" s="88">
        <f t="shared" si="5"/>
        <v>1153.501</v>
      </c>
      <c r="H42" s="88">
        <f t="shared" si="5"/>
        <v>0.98516666666666663</v>
      </c>
      <c r="I42" s="88">
        <f t="shared" si="5"/>
        <v>100.36533333333333</v>
      </c>
      <c r="J42" s="88">
        <f t="shared" si="5"/>
        <v>188.06666666666666</v>
      </c>
      <c r="K42" s="88">
        <f t="shared" si="5"/>
        <v>12.160333333333334</v>
      </c>
      <c r="L42" s="88">
        <f t="shared" si="5"/>
        <v>250.87066666666669</v>
      </c>
      <c r="M42" s="88">
        <f t="shared" si="5"/>
        <v>638.0243333333334</v>
      </c>
      <c r="N42" s="88">
        <f t="shared" si="5"/>
        <v>180.21466666666669</v>
      </c>
      <c r="O42" s="88">
        <f t="shared" si="5"/>
        <v>11.161166666666666</v>
      </c>
    </row>
    <row r="43" spans="1:15" s="37" customFormat="1">
      <c r="A43" s="241" t="s">
        <v>50</v>
      </c>
      <c r="B43" s="241"/>
      <c r="C43" s="241"/>
      <c r="D43" s="241"/>
      <c r="E43" s="241"/>
      <c r="F43" s="241"/>
      <c r="G43" s="241"/>
      <c r="H43" s="89"/>
      <c r="I43" s="89"/>
      <c r="J43" s="89"/>
      <c r="K43" s="89"/>
      <c r="L43" s="89"/>
      <c r="M43" s="89"/>
      <c r="N43" s="89"/>
      <c r="O43" s="89"/>
    </row>
    <row r="44" spans="1:15" s="37" customFormat="1">
      <c r="A44" s="246" t="s">
        <v>19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</row>
    <row r="45" spans="1:15" s="37" customFormat="1">
      <c r="A45" s="68">
        <v>38</v>
      </c>
      <c r="B45" s="65" t="s">
        <v>51</v>
      </c>
      <c r="C45" s="66">
        <v>40</v>
      </c>
      <c r="D45" s="82">
        <v>0.52</v>
      </c>
      <c r="E45" s="82">
        <v>0.04</v>
      </c>
      <c r="F45" s="82">
        <v>1.96</v>
      </c>
      <c r="G45" s="82">
        <v>10.4</v>
      </c>
      <c r="H45" s="82">
        <v>3.2000000000000001E-2</v>
      </c>
      <c r="I45" s="82">
        <v>80</v>
      </c>
      <c r="J45" s="82">
        <v>0</v>
      </c>
      <c r="K45" s="82">
        <v>0</v>
      </c>
      <c r="L45" s="82">
        <v>3.2</v>
      </c>
      <c r="M45" s="82">
        <v>0</v>
      </c>
      <c r="N45" s="82">
        <v>2.8000000000000003</v>
      </c>
      <c r="O45" s="82">
        <v>0.2</v>
      </c>
    </row>
    <row r="46" spans="1:15" s="37" customFormat="1" ht="22.5">
      <c r="A46" s="72" t="s">
        <v>52</v>
      </c>
      <c r="B46" s="62" t="s">
        <v>53</v>
      </c>
      <c r="C46" s="63">
        <v>60</v>
      </c>
      <c r="D46" s="73">
        <v>9.7910000000000004</v>
      </c>
      <c r="E46" s="73">
        <v>10.856</v>
      </c>
      <c r="F46" s="73">
        <v>8.9450000000000003</v>
      </c>
      <c r="G46" s="73">
        <v>173.05</v>
      </c>
      <c r="H46" s="73">
        <v>7.3999999999999996E-2</v>
      </c>
      <c r="I46" s="73">
        <v>2.0659999999999998</v>
      </c>
      <c r="J46" s="73">
        <v>7.5</v>
      </c>
      <c r="K46" s="73">
        <v>1.57</v>
      </c>
      <c r="L46" s="73">
        <v>19.396999999999998</v>
      </c>
      <c r="M46" s="73">
        <v>106.264</v>
      </c>
      <c r="N46" s="73">
        <v>17.446000000000002</v>
      </c>
      <c r="O46" s="73">
        <v>1.633</v>
      </c>
    </row>
    <row r="47" spans="1:15" s="37" customFormat="1" ht="22.5">
      <c r="A47" s="67" t="s">
        <v>54</v>
      </c>
      <c r="B47" s="65" t="s">
        <v>55</v>
      </c>
      <c r="C47" s="66">
        <v>150</v>
      </c>
      <c r="D47" s="82">
        <v>3.395</v>
      </c>
      <c r="E47" s="82">
        <v>5.4809999999999999</v>
      </c>
      <c r="F47" s="82">
        <v>21.109000000000002</v>
      </c>
      <c r="G47" s="82">
        <v>140.37</v>
      </c>
      <c r="H47" s="82">
        <v>0.13</v>
      </c>
      <c r="I47" s="82">
        <v>26.28</v>
      </c>
      <c r="J47" s="82">
        <v>24.1</v>
      </c>
      <c r="K47" s="82">
        <v>0.12</v>
      </c>
      <c r="L47" s="82">
        <v>45.62</v>
      </c>
      <c r="M47" s="82">
        <v>96.07</v>
      </c>
      <c r="N47" s="82">
        <v>32.18</v>
      </c>
      <c r="O47" s="82">
        <v>1.1140000000000001</v>
      </c>
    </row>
    <row r="48" spans="1:15" s="37" customFormat="1">
      <c r="A48" s="64"/>
      <c r="B48" s="65" t="s">
        <v>56</v>
      </c>
      <c r="C48" s="66">
        <v>15</v>
      </c>
      <c r="D48" s="82">
        <v>1.4999999999999999E-2</v>
      </c>
      <c r="E48" s="64"/>
      <c r="F48" s="82">
        <v>11.91</v>
      </c>
      <c r="G48" s="82">
        <v>48.15</v>
      </c>
      <c r="H48" s="64"/>
      <c r="I48" s="64"/>
      <c r="J48" s="64"/>
      <c r="K48" s="64"/>
      <c r="L48" s="82">
        <v>0.6</v>
      </c>
      <c r="M48" s="82">
        <v>0.15</v>
      </c>
      <c r="N48" s="82">
        <v>0.3</v>
      </c>
      <c r="O48" s="82">
        <v>0.06</v>
      </c>
    </row>
    <row r="49" spans="1:15" s="37" customFormat="1">
      <c r="A49" s="66"/>
      <c r="B49" s="53" t="s">
        <v>23</v>
      </c>
      <c r="C49" s="74">
        <v>50</v>
      </c>
      <c r="D49" s="55">
        <v>3.8</v>
      </c>
      <c r="E49" s="55">
        <v>1.4000000000000001</v>
      </c>
      <c r="F49" s="55">
        <v>25.7</v>
      </c>
      <c r="G49" s="55">
        <v>130.6</v>
      </c>
      <c r="H49" s="55">
        <v>7.7499999999999999E-2</v>
      </c>
      <c r="I49" s="55">
        <v>1</v>
      </c>
      <c r="J49" s="55">
        <v>0</v>
      </c>
      <c r="K49" s="55">
        <v>0.77777777777777779</v>
      </c>
      <c r="L49" s="55">
        <v>22.555555555555554</v>
      </c>
      <c r="M49" s="55">
        <v>32.5</v>
      </c>
      <c r="N49" s="55">
        <v>5.9999999999999982</v>
      </c>
      <c r="O49" s="55">
        <v>0.60000000000000009</v>
      </c>
    </row>
    <row r="50" spans="1:15" s="37" customFormat="1">
      <c r="A50" s="76" t="s">
        <v>57</v>
      </c>
      <c r="B50" s="53" t="s">
        <v>58</v>
      </c>
      <c r="C50" s="54">
        <v>187</v>
      </c>
      <c r="D50" s="56">
        <v>5.3999999999999999E-2</v>
      </c>
      <c r="E50" s="56">
        <v>6.0000000000000001E-3</v>
      </c>
      <c r="F50" s="56">
        <v>9.1649999999999991</v>
      </c>
      <c r="G50" s="90">
        <v>37.962000000000003</v>
      </c>
      <c r="H50" s="90">
        <v>3.0000000000000001E-3</v>
      </c>
      <c r="I50" s="90">
        <v>2.5</v>
      </c>
      <c r="J50" s="92"/>
      <c r="K50" s="90">
        <v>1.2E-2</v>
      </c>
      <c r="L50" s="90">
        <v>7.35</v>
      </c>
      <c r="M50" s="90">
        <v>9.56</v>
      </c>
      <c r="N50" s="90">
        <v>5.12</v>
      </c>
      <c r="O50" s="90">
        <v>0.88300000000000001</v>
      </c>
    </row>
    <row r="51" spans="1:15" s="37" customFormat="1">
      <c r="A51" s="48"/>
      <c r="B51" s="49" t="s">
        <v>25</v>
      </c>
      <c r="C51" s="50">
        <f t="shared" ref="C51:O51" si="6">SUM(C45:C50)</f>
        <v>502</v>
      </c>
      <c r="D51" s="51">
        <f t="shared" si="6"/>
        <v>17.574999999999999</v>
      </c>
      <c r="E51" s="51">
        <f t="shared" si="6"/>
        <v>17.782999999999998</v>
      </c>
      <c r="F51" s="51">
        <f t="shared" si="6"/>
        <v>78.789000000000016</v>
      </c>
      <c r="G51" s="51">
        <f t="shared" si="6"/>
        <v>540.53200000000004</v>
      </c>
      <c r="H51" s="51">
        <f t="shared" si="6"/>
        <v>0.3165</v>
      </c>
      <c r="I51" s="51">
        <f t="shared" si="6"/>
        <v>111.846</v>
      </c>
      <c r="J51" s="51">
        <f t="shared" si="6"/>
        <v>31.6</v>
      </c>
      <c r="K51" s="51">
        <f t="shared" si="6"/>
        <v>2.4797777777777776</v>
      </c>
      <c r="L51" s="51">
        <f t="shared" si="6"/>
        <v>98.722555555555545</v>
      </c>
      <c r="M51" s="51">
        <f t="shared" si="6"/>
        <v>244.54400000000001</v>
      </c>
      <c r="N51" s="51">
        <f t="shared" si="6"/>
        <v>63.845999999999997</v>
      </c>
      <c r="O51" s="51">
        <f t="shared" si="6"/>
        <v>4.49</v>
      </c>
    </row>
    <row r="52" spans="1:15" s="37" customFormat="1">
      <c r="A52" s="246" t="s">
        <v>26</v>
      </c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</row>
    <row r="53" spans="1:15" s="37" customFormat="1">
      <c r="A53" s="66"/>
      <c r="B53" s="65" t="s">
        <v>59</v>
      </c>
      <c r="C53" s="66">
        <v>100</v>
      </c>
      <c r="D53" s="82">
        <v>0.8</v>
      </c>
      <c r="E53" s="82">
        <v>0.4</v>
      </c>
      <c r="F53" s="82">
        <v>8.1</v>
      </c>
      <c r="G53" s="82">
        <v>47</v>
      </c>
      <c r="H53" s="82">
        <v>0.02</v>
      </c>
      <c r="I53" s="82">
        <v>180</v>
      </c>
      <c r="J53" s="64"/>
      <c r="K53" s="64"/>
      <c r="L53" s="82">
        <v>40</v>
      </c>
      <c r="M53" s="64"/>
      <c r="N53" s="82">
        <v>25</v>
      </c>
      <c r="O53" s="82">
        <v>0.8</v>
      </c>
    </row>
    <row r="54" spans="1:15" s="37" customFormat="1" ht="29.25" customHeight="1">
      <c r="A54" s="61">
        <v>96</v>
      </c>
      <c r="B54" s="62" t="s">
        <v>60</v>
      </c>
      <c r="C54" s="63">
        <v>200</v>
      </c>
      <c r="D54" s="73">
        <v>4.8940000000000001</v>
      </c>
      <c r="E54" s="73">
        <v>5.0549999999999997</v>
      </c>
      <c r="F54" s="73">
        <v>13.954000000000001</v>
      </c>
      <c r="G54" s="73">
        <v>121.506</v>
      </c>
      <c r="H54" s="73">
        <v>9.9000000000000005E-2</v>
      </c>
      <c r="I54" s="73">
        <v>13.73</v>
      </c>
      <c r="J54" s="73">
        <v>6</v>
      </c>
      <c r="K54" s="73">
        <v>1.9370000000000001</v>
      </c>
      <c r="L54" s="73">
        <v>23.786000000000001</v>
      </c>
      <c r="M54" s="73">
        <v>76.991</v>
      </c>
      <c r="N54" s="73">
        <v>24.684000000000001</v>
      </c>
      <c r="O54" s="73">
        <v>1.008</v>
      </c>
    </row>
    <row r="55" spans="1:15" s="37" customFormat="1" ht="27" customHeight="1">
      <c r="A55" s="61"/>
      <c r="B55" s="62" t="s">
        <v>61</v>
      </c>
      <c r="C55" s="63">
        <v>250</v>
      </c>
      <c r="D55" s="73">
        <v>29.83</v>
      </c>
      <c r="E55" s="73">
        <v>15.09</v>
      </c>
      <c r="F55" s="73">
        <v>47.66</v>
      </c>
      <c r="G55" s="73">
        <v>487.25</v>
      </c>
      <c r="H55" s="73">
        <v>0.14099999999999999</v>
      </c>
      <c r="I55" s="73">
        <v>7.1040000000000001</v>
      </c>
      <c r="J55" s="73">
        <v>16.8</v>
      </c>
      <c r="K55" s="73">
        <v>3.2080000000000002</v>
      </c>
      <c r="L55" s="73">
        <v>21.2</v>
      </c>
      <c r="M55" s="73">
        <v>133.27000000000001</v>
      </c>
      <c r="N55" s="73">
        <v>29.02</v>
      </c>
      <c r="O55" s="73">
        <v>0.73799999999999999</v>
      </c>
    </row>
    <row r="56" spans="1:15" s="37" customFormat="1" ht="27" hidden="1" customHeight="1">
      <c r="A56" s="67"/>
      <c r="B56" s="65"/>
      <c r="C56" s="66"/>
      <c r="D56" s="82"/>
      <c r="E56" s="82"/>
      <c r="F56" s="82"/>
      <c r="G56" s="82"/>
      <c r="H56" s="82"/>
      <c r="I56" s="82"/>
      <c r="J56" s="64"/>
      <c r="K56" s="82"/>
      <c r="L56" s="82"/>
      <c r="M56" s="82"/>
      <c r="N56" s="82"/>
      <c r="O56" s="82"/>
    </row>
    <row r="57" spans="1:15" s="37" customFormat="1">
      <c r="A57" s="63"/>
      <c r="B57" s="62" t="s">
        <v>62</v>
      </c>
      <c r="C57" s="63">
        <v>180</v>
      </c>
      <c r="D57" s="73">
        <v>0.9</v>
      </c>
      <c r="E57" s="73">
        <v>0.18</v>
      </c>
      <c r="F57" s="73">
        <v>18.18</v>
      </c>
      <c r="G57" s="73">
        <v>82.8</v>
      </c>
      <c r="H57" s="73">
        <v>1.7999999999999999E-2</v>
      </c>
      <c r="I57" s="73">
        <v>36</v>
      </c>
      <c r="J57" s="84"/>
      <c r="K57" s="73">
        <v>0.18</v>
      </c>
      <c r="L57" s="73">
        <v>12.6</v>
      </c>
      <c r="M57" s="73">
        <v>12.6</v>
      </c>
      <c r="N57" s="73">
        <v>7.2</v>
      </c>
      <c r="O57" s="73">
        <v>2.52</v>
      </c>
    </row>
    <row r="58" spans="1:15" s="37" customFormat="1">
      <c r="A58" s="64"/>
      <c r="B58" s="65" t="s">
        <v>33</v>
      </c>
      <c r="C58" s="66">
        <v>40</v>
      </c>
      <c r="D58" s="73">
        <v>3.16</v>
      </c>
      <c r="E58" s="73">
        <v>0.4</v>
      </c>
      <c r="F58" s="73">
        <v>19.32</v>
      </c>
      <c r="G58" s="73">
        <v>94</v>
      </c>
      <c r="H58" s="73">
        <v>6.4000000000000001E-2</v>
      </c>
      <c r="I58" s="73">
        <v>0</v>
      </c>
      <c r="J58" s="73">
        <v>0</v>
      </c>
      <c r="K58" s="73">
        <v>0.52</v>
      </c>
      <c r="L58" s="73">
        <v>9.1999999999999993</v>
      </c>
      <c r="M58" s="73">
        <v>34.799999999999997</v>
      </c>
      <c r="N58" s="73">
        <v>13.2</v>
      </c>
      <c r="O58" s="73">
        <v>0.8</v>
      </c>
    </row>
    <row r="59" spans="1:15" s="37" customFormat="1" ht="16.5" customHeight="1">
      <c r="A59" s="85"/>
      <c r="B59" s="65" t="s">
        <v>34</v>
      </c>
      <c r="C59" s="85">
        <v>20</v>
      </c>
      <c r="D59" s="82">
        <v>1.32</v>
      </c>
      <c r="E59" s="82">
        <v>0.24</v>
      </c>
      <c r="F59" s="82">
        <v>7.9279999999999999</v>
      </c>
      <c r="G59" s="82">
        <v>39.6</v>
      </c>
      <c r="H59" s="82">
        <v>3.4000000000000002E-2</v>
      </c>
      <c r="I59" s="82">
        <v>0</v>
      </c>
      <c r="J59" s="82">
        <v>0</v>
      </c>
      <c r="K59" s="82">
        <v>0.2</v>
      </c>
      <c r="L59" s="82">
        <v>5.8</v>
      </c>
      <c r="M59" s="82">
        <v>30</v>
      </c>
      <c r="N59" s="82">
        <v>9.4</v>
      </c>
      <c r="O59" s="82">
        <v>0.78</v>
      </c>
    </row>
    <row r="60" spans="1:15" s="37" customFormat="1">
      <c r="A60" s="48"/>
      <c r="B60" s="49" t="s">
        <v>35</v>
      </c>
      <c r="C60" s="50">
        <f t="shared" ref="C60:O60" si="7">SUM(C53:C59)</f>
        <v>790</v>
      </c>
      <c r="D60" s="51">
        <f t="shared" si="7"/>
        <v>40.904000000000003</v>
      </c>
      <c r="E60" s="51">
        <f t="shared" si="7"/>
        <v>21.364999999999998</v>
      </c>
      <c r="F60" s="51">
        <f t="shared" si="7"/>
        <v>115.142</v>
      </c>
      <c r="G60" s="51">
        <f t="shared" si="7"/>
        <v>872.15599999999995</v>
      </c>
      <c r="H60" s="51">
        <f t="shared" si="7"/>
        <v>0.376</v>
      </c>
      <c r="I60" s="51">
        <f t="shared" si="7"/>
        <v>236.834</v>
      </c>
      <c r="J60" s="51">
        <f t="shared" si="7"/>
        <v>22.8</v>
      </c>
      <c r="K60" s="51">
        <f t="shared" si="7"/>
        <v>6.0450000000000008</v>
      </c>
      <c r="L60" s="51">
        <f t="shared" si="7"/>
        <v>112.586</v>
      </c>
      <c r="M60" s="51">
        <f t="shared" si="7"/>
        <v>287.661</v>
      </c>
      <c r="N60" s="51">
        <f t="shared" si="7"/>
        <v>108.504</v>
      </c>
      <c r="O60" s="51">
        <f t="shared" si="7"/>
        <v>6.6460000000000008</v>
      </c>
    </row>
    <row r="61" spans="1:15" s="37" customFormat="1">
      <c r="A61" s="86"/>
      <c r="B61" s="86" t="s">
        <v>63</v>
      </c>
      <c r="C61" s="93">
        <f t="shared" ref="C61:O61" si="8">C60+C51</f>
        <v>1292</v>
      </c>
      <c r="D61" s="88">
        <f t="shared" si="8"/>
        <v>58.478999999999999</v>
      </c>
      <c r="E61" s="88">
        <f t="shared" si="8"/>
        <v>39.147999999999996</v>
      </c>
      <c r="F61" s="88">
        <f t="shared" si="8"/>
        <v>193.93100000000001</v>
      </c>
      <c r="G61" s="88">
        <f t="shared" si="8"/>
        <v>1412.6880000000001</v>
      </c>
      <c r="H61" s="88">
        <f t="shared" si="8"/>
        <v>0.6925</v>
      </c>
      <c r="I61" s="88">
        <f t="shared" si="8"/>
        <v>348.68</v>
      </c>
      <c r="J61" s="88">
        <f t="shared" si="8"/>
        <v>54.400000000000006</v>
      </c>
      <c r="K61" s="88">
        <f t="shared" si="8"/>
        <v>8.5247777777777785</v>
      </c>
      <c r="L61" s="88">
        <f t="shared" si="8"/>
        <v>211.30855555555553</v>
      </c>
      <c r="M61" s="88">
        <f t="shared" si="8"/>
        <v>532.20500000000004</v>
      </c>
      <c r="N61" s="88">
        <f t="shared" si="8"/>
        <v>172.35</v>
      </c>
      <c r="O61" s="88">
        <f t="shared" si="8"/>
        <v>11.136000000000001</v>
      </c>
    </row>
    <row r="62" spans="1:15" s="37" customFormat="1" ht="14.1" customHeight="1">
      <c r="A62" s="247" t="s">
        <v>64</v>
      </c>
      <c r="B62" s="248"/>
      <c r="C62" s="248"/>
      <c r="D62" s="248"/>
      <c r="E62" s="248"/>
      <c r="F62" s="248"/>
      <c r="G62" s="249"/>
      <c r="H62" s="89"/>
      <c r="I62" s="89"/>
      <c r="J62" s="89"/>
      <c r="K62" s="89"/>
      <c r="L62" s="89"/>
      <c r="M62" s="89"/>
      <c r="N62" s="89"/>
      <c r="O62" s="89"/>
    </row>
    <row r="63" spans="1:15" s="37" customFormat="1">
      <c r="A63" s="246" t="s">
        <v>19</v>
      </c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</row>
    <row r="64" spans="1:15" s="37" customFormat="1" ht="22.5">
      <c r="A64" s="63" t="s">
        <v>65</v>
      </c>
      <c r="B64" s="62" t="s">
        <v>66</v>
      </c>
      <c r="C64" s="63">
        <v>220</v>
      </c>
      <c r="D64" s="73">
        <v>16.895</v>
      </c>
      <c r="E64" s="73">
        <v>15.103999999999999</v>
      </c>
      <c r="F64" s="73">
        <v>34.429000000000002</v>
      </c>
      <c r="G64" s="73">
        <v>371.42</v>
      </c>
      <c r="H64" s="73">
        <v>9.1999999999999998E-2</v>
      </c>
      <c r="I64" s="73">
        <v>1.748</v>
      </c>
      <c r="J64" s="73">
        <v>61.801000000000002</v>
      </c>
      <c r="K64" s="73">
        <v>2.5960000000000001</v>
      </c>
      <c r="L64" s="73">
        <v>180.3</v>
      </c>
      <c r="M64" s="73">
        <v>225.21</v>
      </c>
      <c r="N64" s="73">
        <v>36.271000000000001</v>
      </c>
      <c r="O64" s="73">
        <v>0.998</v>
      </c>
    </row>
    <row r="65" spans="1:15" s="37" customFormat="1" ht="21" hidden="1" customHeight="1">
      <c r="A65" s="61"/>
      <c r="B65" s="62"/>
      <c r="C65" s="6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</row>
    <row r="66" spans="1:15" s="45" customFormat="1" ht="21" customHeight="1">
      <c r="A66" s="104" t="s">
        <v>67</v>
      </c>
      <c r="B66" s="103" t="s">
        <v>68</v>
      </c>
      <c r="C66" s="104">
        <v>15</v>
      </c>
      <c r="D66" s="90">
        <v>4</v>
      </c>
      <c r="E66" s="90">
        <v>4</v>
      </c>
      <c r="F66" s="90">
        <v>0</v>
      </c>
      <c r="G66" s="90">
        <v>54</v>
      </c>
      <c r="H66" s="90">
        <v>5.0000000000000001E-3</v>
      </c>
      <c r="I66" s="90">
        <v>0.1</v>
      </c>
      <c r="J66" s="90">
        <v>39</v>
      </c>
      <c r="K66" s="90">
        <v>0.1</v>
      </c>
      <c r="L66" s="90">
        <v>132</v>
      </c>
      <c r="M66" s="90">
        <v>75</v>
      </c>
      <c r="N66" s="90">
        <v>5</v>
      </c>
      <c r="O66" s="90">
        <v>0.15</v>
      </c>
    </row>
    <row r="67" spans="1:15" s="37" customFormat="1" ht="21" customHeight="1">
      <c r="A67" s="52">
        <v>376</v>
      </c>
      <c r="B67" s="53" t="s">
        <v>40</v>
      </c>
      <c r="C67" s="54">
        <v>180</v>
      </c>
      <c r="D67" s="60"/>
      <c r="E67" s="60"/>
      <c r="F67" s="55">
        <v>10.981</v>
      </c>
      <c r="G67" s="55">
        <v>43.902000000000001</v>
      </c>
      <c r="H67" s="55">
        <v>1E-3</v>
      </c>
      <c r="I67" s="55">
        <v>0.1</v>
      </c>
      <c r="J67" s="60"/>
      <c r="K67" s="60"/>
      <c r="L67" s="55">
        <v>4.95</v>
      </c>
      <c r="M67" s="55">
        <v>8.24</v>
      </c>
      <c r="N67" s="55">
        <v>4.4000000000000004</v>
      </c>
      <c r="O67" s="55">
        <v>0.85299999999999998</v>
      </c>
    </row>
    <row r="68" spans="1:15" s="37" customFormat="1">
      <c r="A68" s="66"/>
      <c r="B68" s="65" t="s">
        <v>69</v>
      </c>
      <c r="C68" s="66">
        <v>100</v>
      </c>
      <c r="D68" s="82">
        <v>0.8</v>
      </c>
      <c r="E68" s="82">
        <v>0.2</v>
      </c>
      <c r="F68" s="82">
        <v>7.5</v>
      </c>
      <c r="G68" s="82">
        <v>38</v>
      </c>
      <c r="H68" s="82">
        <v>0.06</v>
      </c>
      <c r="I68" s="82">
        <v>38</v>
      </c>
      <c r="J68" s="64"/>
      <c r="K68" s="82">
        <v>0.2</v>
      </c>
      <c r="L68" s="82">
        <v>35</v>
      </c>
      <c r="M68" s="82">
        <v>17</v>
      </c>
      <c r="N68" s="82">
        <v>11</v>
      </c>
      <c r="O68" s="82">
        <v>0.1</v>
      </c>
    </row>
    <row r="69" spans="1:15" s="107" customFormat="1">
      <c r="A69" s="101"/>
      <c r="B69" s="53" t="s">
        <v>23</v>
      </c>
      <c r="C69" s="54">
        <v>40</v>
      </c>
      <c r="D69" s="56">
        <v>3.04</v>
      </c>
      <c r="E69" s="56">
        <v>1.1200000000000001</v>
      </c>
      <c r="F69" s="56">
        <v>20.560000000000002</v>
      </c>
      <c r="G69" s="56">
        <v>104.48</v>
      </c>
      <c r="H69" s="56">
        <v>6.2000000000000006E-2</v>
      </c>
      <c r="I69" s="56">
        <v>0.8</v>
      </c>
      <c r="J69" s="56">
        <v>0</v>
      </c>
      <c r="K69" s="56">
        <v>0.62222222222222223</v>
      </c>
      <c r="L69" s="56">
        <v>18.044444444444444</v>
      </c>
      <c r="M69" s="56">
        <v>26</v>
      </c>
      <c r="N69" s="56">
        <v>4.7999999999999989</v>
      </c>
      <c r="O69" s="56">
        <v>0.48</v>
      </c>
    </row>
    <row r="70" spans="1:15" s="107" customFormat="1">
      <c r="A70" s="112"/>
      <c r="B70" s="113" t="s">
        <v>25</v>
      </c>
      <c r="C70" s="114">
        <f t="shared" ref="C70:O70" si="9">SUM(C64:C69)</f>
        <v>555</v>
      </c>
      <c r="D70" s="115">
        <f t="shared" si="9"/>
        <v>24.734999999999999</v>
      </c>
      <c r="E70" s="115">
        <f t="shared" si="9"/>
        <v>20.423999999999999</v>
      </c>
      <c r="F70" s="115">
        <f t="shared" si="9"/>
        <v>73.47</v>
      </c>
      <c r="G70" s="115">
        <f t="shared" si="9"/>
        <v>611.80200000000002</v>
      </c>
      <c r="H70" s="115">
        <f t="shared" si="9"/>
        <v>0.22</v>
      </c>
      <c r="I70" s="115">
        <f t="shared" si="9"/>
        <v>40.747999999999998</v>
      </c>
      <c r="J70" s="115">
        <f t="shared" si="9"/>
        <v>100.801</v>
      </c>
      <c r="K70" s="115">
        <f t="shared" si="9"/>
        <v>3.5182222222222226</v>
      </c>
      <c r="L70" s="115">
        <f t="shared" si="9"/>
        <v>370.29444444444442</v>
      </c>
      <c r="M70" s="115">
        <f t="shared" si="9"/>
        <v>351.45000000000005</v>
      </c>
      <c r="N70" s="115">
        <f t="shared" si="9"/>
        <v>61.470999999999997</v>
      </c>
      <c r="O70" s="115">
        <f t="shared" si="9"/>
        <v>2.581</v>
      </c>
    </row>
    <row r="71" spans="1:15" s="37" customFormat="1">
      <c r="A71" s="246" t="s">
        <v>26</v>
      </c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</row>
    <row r="72" spans="1:15" s="37" customFormat="1">
      <c r="A72" s="67">
        <v>23</v>
      </c>
      <c r="B72" s="65" t="s">
        <v>70</v>
      </c>
      <c r="C72" s="66">
        <v>60</v>
      </c>
      <c r="D72" s="82">
        <v>0.66900000000000004</v>
      </c>
      <c r="E72" s="82">
        <v>4.1100000000000003</v>
      </c>
      <c r="F72" s="82">
        <v>2.782</v>
      </c>
      <c r="G72" s="82">
        <v>52.024000000000001</v>
      </c>
      <c r="H72" s="82">
        <v>3.3000000000000002E-2</v>
      </c>
      <c r="I72" s="82">
        <v>12.15</v>
      </c>
      <c r="J72" s="64"/>
      <c r="K72" s="82">
        <v>2.089</v>
      </c>
      <c r="L72" s="82">
        <v>10.36</v>
      </c>
      <c r="M72" s="82">
        <v>19.38</v>
      </c>
      <c r="N72" s="82">
        <v>10.56</v>
      </c>
      <c r="O72" s="82">
        <v>0.499</v>
      </c>
    </row>
    <row r="73" spans="1:15" s="37" customFormat="1" ht="22.5">
      <c r="A73" s="61">
        <v>88</v>
      </c>
      <c r="B73" s="62" t="s">
        <v>71</v>
      </c>
      <c r="C73" s="63">
        <v>200</v>
      </c>
      <c r="D73" s="73">
        <v>2.2290000000000001</v>
      </c>
      <c r="E73" s="73">
        <v>6.2130000000000001</v>
      </c>
      <c r="F73" s="73">
        <v>10.013</v>
      </c>
      <c r="G73" s="73">
        <v>106.145</v>
      </c>
      <c r="H73" s="73">
        <v>7.1999999999999995E-2</v>
      </c>
      <c r="I73" s="73">
        <v>32.450000000000003</v>
      </c>
      <c r="J73" s="84">
        <v>6.5</v>
      </c>
      <c r="K73" s="73">
        <v>2.4</v>
      </c>
      <c r="L73" s="73">
        <v>51.47</v>
      </c>
      <c r="M73" s="73">
        <v>56.23</v>
      </c>
      <c r="N73" s="73">
        <v>23.7</v>
      </c>
      <c r="O73" s="73">
        <v>0.878</v>
      </c>
    </row>
    <row r="74" spans="1:15" s="37" customFormat="1" ht="22.5">
      <c r="A74" s="64" t="s">
        <v>72</v>
      </c>
      <c r="B74" s="65" t="s">
        <v>73</v>
      </c>
      <c r="C74" s="66">
        <v>100</v>
      </c>
      <c r="D74" s="82">
        <v>11.731</v>
      </c>
      <c r="E74" s="82">
        <v>8.1120000000000001</v>
      </c>
      <c r="F74" s="82">
        <v>12.358000000000001</v>
      </c>
      <c r="G74" s="82">
        <v>170.18199999999999</v>
      </c>
      <c r="H74" s="82">
        <v>0.25900000000000001</v>
      </c>
      <c r="I74" s="82">
        <v>17.57</v>
      </c>
      <c r="J74" s="64">
        <v>3979</v>
      </c>
      <c r="K74" s="82">
        <v>1.806</v>
      </c>
      <c r="L74" s="82">
        <v>23.204000000000001</v>
      </c>
      <c r="M74" s="82">
        <v>193.49700000000001</v>
      </c>
      <c r="N74" s="82">
        <v>16.780999999999999</v>
      </c>
      <c r="O74" s="82">
        <v>3.8769999999999998</v>
      </c>
    </row>
    <row r="75" spans="1:15" s="134" customFormat="1" hidden="1">
      <c r="A75" s="143"/>
      <c r="B75" s="140"/>
      <c r="C75" s="66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s="134" customFormat="1" hidden="1">
      <c r="A76" s="143"/>
      <c r="B76" s="140"/>
      <c r="C76" s="141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</row>
    <row r="77" spans="1:15" s="37" customFormat="1" ht="21" customHeight="1">
      <c r="A77" s="67" t="s">
        <v>74</v>
      </c>
      <c r="B77" s="65" t="s">
        <v>75</v>
      </c>
      <c r="C77" s="66">
        <v>150</v>
      </c>
      <c r="D77" s="82">
        <v>8.49</v>
      </c>
      <c r="E77" s="82">
        <v>6.5609999999999999</v>
      </c>
      <c r="F77" s="82">
        <v>38.335000000000001</v>
      </c>
      <c r="G77" s="82">
        <v>246.01400000000001</v>
      </c>
      <c r="H77" s="82">
        <v>0.29299999999999998</v>
      </c>
      <c r="I77" s="64"/>
      <c r="J77" s="82">
        <v>36</v>
      </c>
      <c r="K77" s="82">
        <v>0.63400000000000001</v>
      </c>
      <c r="L77" s="82">
        <v>16.849</v>
      </c>
      <c r="M77" s="82">
        <v>205.56200000000001</v>
      </c>
      <c r="N77" s="82">
        <v>136.065</v>
      </c>
      <c r="O77" s="82">
        <v>4.5830000000000002</v>
      </c>
    </row>
    <row r="78" spans="1:15" s="37" customFormat="1">
      <c r="A78" s="68">
        <v>457</v>
      </c>
      <c r="B78" s="65" t="s">
        <v>76</v>
      </c>
      <c r="C78" s="66">
        <v>180</v>
      </c>
      <c r="D78" s="82">
        <v>0.18</v>
      </c>
      <c r="E78" s="82">
        <v>3.6000000000000004E-2</v>
      </c>
      <c r="F78" s="82">
        <v>20.034000000000002</v>
      </c>
      <c r="G78" s="82">
        <v>78.660000000000011</v>
      </c>
      <c r="H78" s="82">
        <v>5.4000000000000003E-3</v>
      </c>
      <c r="I78" s="82">
        <v>36</v>
      </c>
      <c r="J78" s="82">
        <v>0</v>
      </c>
      <c r="K78" s="82">
        <v>0.12959999999999999</v>
      </c>
      <c r="L78" s="82">
        <v>6.48</v>
      </c>
      <c r="M78" s="82">
        <v>5.94</v>
      </c>
      <c r="N78" s="82">
        <v>5.58</v>
      </c>
      <c r="O78" s="82">
        <v>0.28800000000000003</v>
      </c>
    </row>
    <row r="79" spans="1:15" s="37" customFormat="1">
      <c r="A79" s="64"/>
      <c r="B79" s="65" t="s">
        <v>33</v>
      </c>
      <c r="C79" s="66">
        <v>40</v>
      </c>
      <c r="D79" s="73">
        <v>3.16</v>
      </c>
      <c r="E79" s="73">
        <v>0.4</v>
      </c>
      <c r="F79" s="73">
        <v>19.32</v>
      </c>
      <c r="G79" s="73">
        <v>94</v>
      </c>
      <c r="H79" s="73">
        <v>6.4000000000000001E-2</v>
      </c>
      <c r="I79" s="73">
        <v>0</v>
      </c>
      <c r="J79" s="73">
        <v>0</v>
      </c>
      <c r="K79" s="73">
        <v>0.52</v>
      </c>
      <c r="L79" s="73">
        <v>9.1999999999999993</v>
      </c>
      <c r="M79" s="73">
        <v>34.799999999999997</v>
      </c>
      <c r="N79" s="73">
        <v>13.2</v>
      </c>
      <c r="O79" s="73">
        <v>0.8</v>
      </c>
    </row>
    <row r="80" spans="1:15" s="37" customFormat="1" ht="20.25" customHeight="1">
      <c r="A80" s="66"/>
      <c r="B80" s="65" t="s">
        <v>34</v>
      </c>
      <c r="C80" s="85">
        <v>20</v>
      </c>
      <c r="D80" s="82">
        <v>1.32</v>
      </c>
      <c r="E80" s="82">
        <v>0.24</v>
      </c>
      <c r="F80" s="82">
        <v>7.9279999999999999</v>
      </c>
      <c r="G80" s="82">
        <v>39.6</v>
      </c>
      <c r="H80" s="82">
        <v>3.4000000000000002E-2</v>
      </c>
      <c r="I80" s="82">
        <v>0</v>
      </c>
      <c r="J80" s="82">
        <v>0</v>
      </c>
      <c r="K80" s="82">
        <v>0.2</v>
      </c>
      <c r="L80" s="82">
        <v>5.8</v>
      </c>
      <c r="M80" s="82">
        <v>30</v>
      </c>
      <c r="N80" s="82">
        <v>9.4</v>
      </c>
      <c r="O80" s="82">
        <v>0.78</v>
      </c>
    </row>
    <row r="81" spans="1:16" s="37" customFormat="1">
      <c r="A81" s="48"/>
      <c r="B81" s="49" t="s">
        <v>35</v>
      </c>
      <c r="C81" s="50">
        <f t="shared" ref="C81:O81" si="10">SUM(C72:C80)</f>
        <v>750</v>
      </c>
      <c r="D81" s="51">
        <f t="shared" si="10"/>
        <v>27.779</v>
      </c>
      <c r="E81" s="51">
        <f t="shared" si="10"/>
        <v>25.672000000000001</v>
      </c>
      <c r="F81" s="51">
        <f t="shared" si="10"/>
        <v>110.77000000000001</v>
      </c>
      <c r="G81" s="51">
        <f t="shared" si="10"/>
        <v>786.625</v>
      </c>
      <c r="H81" s="51">
        <f t="shared" si="10"/>
        <v>0.76039999999999996</v>
      </c>
      <c r="I81" s="51">
        <f t="shared" si="10"/>
        <v>98.17</v>
      </c>
      <c r="J81" s="51">
        <f t="shared" si="10"/>
        <v>4021.5</v>
      </c>
      <c r="K81" s="51">
        <f t="shared" si="10"/>
        <v>7.7786</v>
      </c>
      <c r="L81" s="51">
        <f t="shared" si="10"/>
        <v>123.363</v>
      </c>
      <c r="M81" s="51">
        <f t="shared" si="10"/>
        <v>545.40899999999999</v>
      </c>
      <c r="N81" s="51">
        <f t="shared" si="10"/>
        <v>215.286</v>
      </c>
      <c r="O81" s="51">
        <f t="shared" si="10"/>
        <v>11.705</v>
      </c>
    </row>
    <row r="82" spans="1:16" s="37" customFormat="1">
      <c r="A82" s="86"/>
      <c r="B82" s="86" t="s">
        <v>77</v>
      </c>
      <c r="C82" s="93">
        <f t="shared" ref="C82:O82" si="11">C81+C70</f>
        <v>1305</v>
      </c>
      <c r="D82" s="88">
        <f t="shared" si="11"/>
        <v>52.513999999999996</v>
      </c>
      <c r="E82" s="88">
        <f t="shared" si="11"/>
        <v>46.096000000000004</v>
      </c>
      <c r="F82" s="88">
        <f t="shared" si="11"/>
        <v>184.24</v>
      </c>
      <c r="G82" s="88">
        <f t="shared" si="11"/>
        <v>1398.4270000000001</v>
      </c>
      <c r="H82" s="88">
        <f t="shared" si="11"/>
        <v>0.98039999999999994</v>
      </c>
      <c r="I82" s="88">
        <f t="shared" si="11"/>
        <v>138.91800000000001</v>
      </c>
      <c r="J82" s="88">
        <f t="shared" si="11"/>
        <v>4122.3010000000004</v>
      </c>
      <c r="K82" s="88">
        <f t="shared" si="11"/>
        <v>11.296822222222222</v>
      </c>
      <c r="L82" s="88">
        <f t="shared" si="11"/>
        <v>493.65744444444442</v>
      </c>
      <c r="M82" s="88">
        <f t="shared" si="11"/>
        <v>896.85900000000004</v>
      </c>
      <c r="N82" s="88">
        <f t="shared" si="11"/>
        <v>276.75700000000001</v>
      </c>
      <c r="O82" s="88">
        <f t="shared" si="11"/>
        <v>14.286</v>
      </c>
    </row>
    <row r="83" spans="1:16" s="37" customFormat="1">
      <c r="A83" s="241" t="s">
        <v>78</v>
      </c>
      <c r="B83" s="241"/>
      <c r="C83" s="241"/>
      <c r="D83" s="241"/>
      <c r="E83" s="241"/>
      <c r="F83" s="241"/>
      <c r="G83" s="241"/>
      <c r="H83" s="89"/>
      <c r="I83" s="89"/>
      <c r="J83" s="89"/>
      <c r="K83" s="89"/>
      <c r="L83" s="89"/>
      <c r="M83" s="89"/>
      <c r="N83" s="89"/>
      <c r="O83" s="89"/>
    </row>
    <row r="84" spans="1:16" s="37" customFormat="1">
      <c r="A84" s="246" t="s">
        <v>19</v>
      </c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</row>
    <row r="85" spans="1:16" s="37" customFormat="1">
      <c r="A85" s="67">
        <v>71</v>
      </c>
      <c r="B85" s="65" t="s">
        <v>79</v>
      </c>
      <c r="C85" s="66">
        <v>30</v>
      </c>
      <c r="D85" s="82">
        <v>0.21</v>
      </c>
      <c r="E85" s="82">
        <v>0.03</v>
      </c>
      <c r="F85" s="82">
        <v>0.56999999999999995</v>
      </c>
      <c r="G85" s="82">
        <v>3.3</v>
      </c>
      <c r="H85" s="82">
        <v>8.9999999999999993E-3</v>
      </c>
      <c r="I85" s="82">
        <v>2.1</v>
      </c>
      <c r="J85" s="64"/>
      <c r="K85" s="82">
        <v>0.03</v>
      </c>
      <c r="L85" s="82">
        <v>5.0999999999999996</v>
      </c>
      <c r="M85" s="82">
        <v>9</v>
      </c>
      <c r="N85" s="82">
        <v>4.2</v>
      </c>
      <c r="O85" s="82">
        <v>0.15</v>
      </c>
    </row>
    <row r="86" spans="1:16" s="37" customFormat="1">
      <c r="A86" s="72">
        <v>260</v>
      </c>
      <c r="B86" s="62" t="s">
        <v>80</v>
      </c>
      <c r="C86" s="63">
        <v>90</v>
      </c>
      <c r="D86" s="98">
        <v>13.884</v>
      </c>
      <c r="E86" s="98">
        <v>14.901</v>
      </c>
      <c r="F86" s="98">
        <v>3.4660000000000002</v>
      </c>
      <c r="G86" s="98">
        <v>203.75899999999999</v>
      </c>
      <c r="H86" s="98">
        <v>7.3999999999999996E-2</v>
      </c>
      <c r="I86" s="98">
        <v>4.05</v>
      </c>
      <c r="J86" s="98"/>
      <c r="K86" s="98">
        <v>1.9419999999999999</v>
      </c>
      <c r="L86" s="98">
        <v>10.94</v>
      </c>
      <c r="M86" s="98">
        <v>145.25</v>
      </c>
      <c r="N86" s="98">
        <v>20.7</v>
      </c>
      <c r="O86" s="98">
        <v>2.1739999999999999</v>
      </c>
    </row>
    <row r="87" spans="1:16" s="37" customFormat="1">
      <c r="A87" s="67" t="s">
        <v>81</v>
      </c>
      <c r="B87" s="65" t="s">
        <v>31</v>
      </c>
      <c r="C87" s="66">
        <v>150</v>
      </c>
      <c r="D87" s="82">
        <v>3.2789999999999999</v>
      </c>
      <c r="E87" s="82">
        <v>3.9910000000000001</v>
      </c>
      <c r="F87" s="82">
        <v>22.183</v>
      </c>
      <c r="G87" s="82">
        <v>138.18600000000001</v>
      </c>
      <c r="H87" s="82">
        <v>0.16</v>
      </c>
      <c r="I87" s="82">
        <v>25.937999999999999</v>
      </c>
      <c r="J87" s="82">
        <v>26.3</v>
      </c>
      <c r="K87" s="82">
        <v>0.189</v>
      </c>
      <c r="L87" s="82">
        <v>45.62</v>
      </c>
      <c r="M87" s="82">
        <v>98.07</v>
      </c>
      <c r="N87" s="82">
        <v>33.110000000000007</v>
      </c>
      <c r="O87" s="82">
        <v>1.2250000000000001</v>
      </c>
    </row>
    <row r="88" spans="1:16" s="37" customFormat="1">
      <c r="A88" s="76" t="s">
        <v>57</v>
      </c>
      <c r="B88" s="53" t="s">
        <v>58</v>
      </c>
      <c r="C88" s="54">
        <v>187</v>
      </c>
      <c r="D88" s="56">
        <v>5.3999999999999999E-2</v>
      </c>
      <c r="E88" s="56">
        <v>6.0000000000000001E-3</v>
      </c>
      <c r="F88" s="56">
        <v>9.1649999999999991</v>
      </c>
      <c r="G88" s="90">
        <v>37.962000000000003</v>
      </c>
      <c r="H88" s="90">
        <v>3.0000000000000001E-3</v>
      </c>
      <c r="I88" s="90">
        <v>2.5</v>
      </c>
      <c r="J88" s="92"/>
      <c r="K88" s="90">
        <v>1.2E-2</v>
      </c>
      <c r="L88" s="90">
        <v>7.35</v>
      </c>
      <c r="M88" s="90">
        <v>9.56</v>
      </c>
      <c r="N88" s="90">
        <v>5.12</v>
      </c>
      <c r="O88" s="90">
        <v>0.88300000000000001</v>
      </c>
    </row>
    <row r="89" spans="1:16" s="37" customFormat="1" ht="22.5">
      <c r="A89" s="64"/>
      <c r="B89" s="65" t="s">
        <v>82</v>
      </c>
      <c r="C89" s="66">
        <v>40</v>
      </c>
      <c r="D89" s="82">
        <v>5.4489999999999998</v>
      </c>
      <c r="E89" s="82">
        <v>5.73</v>
      </c>
      <c r="F89" s="82">
        <v>32.281999999999996</v>
      </c>
      <c r="G89" s="82">
        <v>202.738</v>
      </c>
      <c r="H89" s="82">
        <v>0.30499999999999999</v>
      </c>
      <c r="I89" s="82">
        <v>0.56000000000000005</v>
      </c>
      <c r="J89" s="82">
        <v>1.6</v>
      </c>
      <c r="K89" s="82">
        <v>2.363</v>
      </c>
      <c r="L89" s="82">
        <v>42.796999999999997</v>
      </c>
      <c r="M89" s="82">
        <v>83.183999999999997</v>
      </c>
      <c r="N89" s="82">
        <v>26.84</v>
      </c>
      <c r="O89" s="82">
        <v>0.85599999999999998</v>
      </c>
      <c r="P89" s="82">
        <v>4</v>
      </c>
    </row>
    <row r="90" spans="1:16" s="107" customFormat="1">
      <c r="A90" s="59"/>
      <c r="B90" s="53" t="s">
        <v>23</v>
      </c>
      <c r="C90" s="54">
        <v>40</v>
      </c>
      <c r="D90" s="56">
        <v>3.04</v>
      </c>
      <c r="E90" s="56">
        <v>1.1200000000000001</v>
      </c>
      <c r="F90" s="56">
        <v>20.560000000000002</v>
      </c>
      <c r="G90" s="56">
        <v>104.48</v>
      </c>
      <c r="H90" s="56">
        <v>6.2000000000000006E-2</v>
      </c>
      <c r="I90" s="56">
        <v>0.8</v>
      </c>
      <c r="J90" s="56">
        <v>0</v>
      </c>
      <c r="K90" s="56">
        <v>0.62222222222222223</v>
      </c>
      <c r="L90" s="56">
        <v>18.044444444444444</v>
      </c>
      <c r="M90" s="56">
        <v>26</v>
      </c>
      <c r="N90" s="56">
        <v>4.7999999999999989</v>
      </c>
      <c r="O90" s="56">
        <v>0.48</v>
      </c>
    </row>
    <row r="91" spans="1:16" s="107" customFormat="1">
      <c r="A91" s="112"/>
      <c r="B91" s="113" t="s">
        <v>25</v>
      </c>
      <c r="C91" s="114">
        <f t="shared" ref="C91:O91" si="12">SUM(C85:C90)</f>
        <v>537</v>
      </c>
      <c r="D91" s="115">
        <f t="shared" si="12"/>
        <v>25.915999999999997</v>
      </c>
      <c r="E91" s="115">
        <f t="shared" si="12"/>
        <v>25.778000000000002</v>
      </c>
      <c r="F91" s="115">
        <f t="shared" si="12"/>
        <v>88.225999999999999</v>
      </c>
      <c r="G91" s="115">
        <f t="shared" si="12"/>
        <v>690.42499999999995</v>
      </c>
      <c r="H91" s="115">
        <f t="shared" si="12"/>
        <v>0.61299999999999999</v>
      </c>
      <c r="I91" s="115">
        <f t="shared" si="12"/>
        <v>35.948</v>
      </c>
      <c r="J91" s="115">
        <f t="shared" si="12"/>
        <v>27.900000000000002</v>
      </c>
      <c r="K91" s="115">
        <f t="shared" si="12"/>
        <v>5.1582222222222214</v>
      </c>
      <c r="L91" s="115">
        <f t="shared" si="12"/>
        <v>129.85144444444444</v>
      </c>
      <c r="M91" s="115">
        <f t="shared" si="12"/>
        <v>371.06399999999996</v>
      </c>
      <c r="N91" s="115">
        <f t="shared" si="12"/>
        <v>94.77</v>
      </c>
      <c r="O91" s="115">
        <f t="shared" si="12"/>
        <v>5.7680000000000007</v>
      </c>
    </row>
    <row r="92" spans="1:16" s="37" customFormat="1">
      <c r="A92" s="246" t="s">
        <v>26</v>
      </c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</row>
    <row r="93" spans="1:16" s="37" customFormat="1">
      <c r="A93" s="67">
        <v>52</v>
      </c>
      <c r="B93" s="65" t="s">
        <v>83</v>
      </c>
      <c r="C93" s="66">
        <v>60</v>
      </c>
      <c r="D93" s="82">
        <v>0.85499999999999998</v>
      </c>
      <c r="E93" s="82">
        <v>4.0529999999999999</v>
      </c>
      <c r="F93" s="82">
        <v>5.016</v>
      </c>
      <c r="G93" s="82">
        <v>59.904000000000003</v>
      </c>
      <c r="H93" s="82">
        <v>1.0999999999999999E-2</v>
      </c>
      <c r="I93" s="82">
        <v>5.7</v>
      </c>
      <c r="J93" s="64"/>
      <c r="K93" s="82">
        <v>1.8169999999999999</v>
      </c>
      <c r="L93" s="82">
        <v>21.09</v>
      </c>
      <c r="M93" s="82">
        <v>24.59</v>
      </c>
      <c r="N93" s="82">
        <v>12.54</v>
      </c>
      <c r="O93" s="82">
        <v>0.79800000000000004</v>
      </c>
    </row>
    <row r="94" spans="1:16" s="37" customFormat="1">
      <c r="A94" s="99">
        <v>151</v>
      </c>
      <c r="B94" s="62" t="s">
        <v>84</v>
      </c>
      <c r="C94" s="63">
        <v>200</v>
      </c>
      <c r="D94" s="73">
        <v>6.6849999999999996</v>
      </c>
      <c r="E94" s="73">
        <v>4.9219999999999997</v>
      </c>
      <c r="F94" s="73">
        <v>11.36</v>
      </c>
      <c r="G94" s="73">
        <v>117.07299999999999</v>
      </c>
      <c r="H94" s="73">
        <v>0.13900000000000001</v>
      </c>
      <c r="I94" s="73">
        <v>18.225000000000001</v>
      </c>
      <c r="J94" s="73">
        <v>7.5</v>
      </c>
      <c r="K94" s="73">
        <v>1.915</v>
      </c>
      <c r="L94" s="73">
        <v>19.108000000000001</v>
      </c>
      <c r="M94" s="73">
        <v>96.31</v>
      </c>
      <c r="N94" s="73">
        <v>26.832000000000001</v>
      </c>
      <c r="O94" s="73">
        <v>0.96699999999999997</v>
      </c>
    </row>
    <row r="95" spans="1:16" s="37" customFormat="1" ht="24.75" hidden="1" customHeight="1">
      <c r="A95" s="67"/>
      <c r="B95" s="65"/>
      <c r="C95" s="66"/>
      <c r="D95" s="82"/>
      <c r="E95" s="82"/>
      <c r="F95" s="82"/>
      <c r="G95" s="82"/>
      <c r="H95" s="82"/>
      <c r="I95" s="82"/>
      <c r="J95" s="64"/>
      <c r="K95" s="82"/>
      <c r="L95" s="82"/>
      <c r="M95" s="82"/>
      <c r="N95" s="82"/>
      <c r="O95" s="82"/>
      <c r="P95" s="82"/>
    </row>
    <row r="96" spans="1:16" s="37" customFormat="1">
      <c r="A96" s="67">
        <v>202</v>
      </c>
      <c r="B96" s="65" t="s">
        <v>85</v>
      </c>
      <c r="C96" s="66">
        <v>200</v>
      </c>
      <c r="D96" s="82">
        <v>12.12</v>
      </c>
      <c r="E96" s="82">
        <v>12.400000000000002</v>
      </c>
      <c r="F96" s="82">
        <v>32.986666666666665</v>
      </c>
      <c r="G96" s="82">
        <v>293.52666666666664</v>
      </c>
      <c r="H96" s="82">
        <v>8.8000000000000009E-2</v>
      </c>
      <c r="I96" s="82">
        <v>0.21333333333333335</v>
      </c>
      <c r="J96" s="82">
        <v>88</v>
      </c>
      <c r="K96" s="82">
        <v>0.90000000000000013</v>
      </c>
      <c r="L96" s="82">
        <v>279.096</v>
      </c>
      <c r="M96" s="82">
        <v>213.66666666666669</v>
      </c>
      <c r="N96" s="82">
        <v>19.584000000000003</v>
      </c>
      <c r="O96" s="82">
        <v>1.0426666666666669</v>
      </c>
    </row>
    <row r="97" spans="1:15" s="37" customFormat="1" ht="20.25" hidden="1" customHeight="1">
      <c r="A97" s="67"/>
      <c r="B97" s="65"/>
      <c r="C97" s="66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s="37" customFormat="1" ht="21" hidden="1" customHeight="1">
      <c r="A98" s="67"/>
      <c r="B98" s="65"/>
      <c r="C98" s="66"/>
      <c r="D98" s="82"/>
      <c r="E98" s="82"/>
      <c r="F98" s="82"/>
      <c r="G98" s="82"/>
      <c r="H98" s="82"/>
      <c r="I98" s="64"/>
      <c r="J98" s="82"/>
      <c r="K98" s="82"/>
      <c r="L98" s="82"/>
      <c r="M98" s="82"/>
      <c r="N98" s="82"/>
      <c r="O98" s="82"/>
    </row>
    <row r="99" spans="1:15" s="37" customFormat="1">
      <c r="A99" s="63" t="s">
        <v>86</v>
      </c>
      <c r="B99" s="62" t="s">
        <v>87</v>
      </c>
      <c r="C99" s="63">
        <v>180</v>
      </c>
      <c r="D99" s="73">
        <v>0.41399999999999998</v>
      </c>
      <c r="E99" s="73">
        <v>0.09</v>
      </c>
      <c r="F99" s="73">
        <v>25.815999999999999</v>
      </c>
      <c r="G99" s="73">
        <v>106.44</v>
      </c>
      <c r="H99" s="73">
        <v>2.7E-2</v>
      </c>
      <c r="I99" s="84"/>
      <c r="J99" s="84"/>
      <c r="K99" s="73">
        <v>0.09</v>
      </c>
      <c r="L99" s="73">
        <v>14.4</v>
      </c>
      <c r="M99" s="73">
        <v>23.22</v>
      </c>
      <c r="N99" s="73">
        <v>7.56</v>
      </c>
      <c r="O99" s="73">
        <v>0.58199999999999996</v>
      </c>
    </row>
    <row r="100" spans="1:15" s="37" customFormat="1">
      <c r="A100" s="64"/>
      <c r="B100" s="65" t="s">
        <v>33</v>
      </c>
      <c r="C100" s="66">
        <v>40</v>
      </c>
      <c r="D100" s="73">
        <v>3.16</v>
      </c>
      <c r="E100" s="73">
        <v>0.4</v>
      </c>
      <c r="F100" s="73">
        <v>19.32</v>
      </c>
      <c r="G100" s="73">
        <v>94</v>
      </c>
      <c r="H100" s="73">
        <v>6.4000000000000001E-2</v>
      </c>
      <c r="I100" s="73">
        <v>0</v>
      </c>
      <c r="J100" s="73">
        <v>0</v>
      </c>
      <c r="K100" s="73">
        <v>0.52</v>
      </c>
      <c r="L100" s="73">
        <v>9.1999999999999993</v>
      </c>
      <c r="M100" s="73">
        <v>34.799999999999997</v>
      </c>
      <c r="N100" s="73">
        <v>13.2</v>
      </c>
      <c r="O100" s="73">
        <v>0.8</v>
      </c>
    </row>
    <row r="101" spans="1:15" s="37" customFormat="1" ht="14.25" customHeight="1">
      <c r="A101" s="66"/>
      <c r="B101" s="65" t="s">
        <v>34</v>
      </c>
      <c r="C101" s="85">
        <v>20</v>
      </c>
      <c r="D101" s="82">
        <v>1.32</v>
      </c>
      <c r="E101" s="82">
        <v>0.24</v>
      </c>
      <c r="F101" s="82">
        <v>7.9279999999999999</v>
      </c>
      <c r="G101" s="82">
        <v>39.6</v>
      </c>
      <c r="H101" s="82">
        <v>3.4000000000000002E-2</v>
      </c>
      <c r="I101" s="82">
        <v>0</v>
      </c>
      <c r="J101" s="82">
        <v>0</v>
      </c>
      <c r="K101" s="82">
        <v>0.2</v>
      </c>
      <c r="L101" s="82">
        <v>5.8</v>
      </c>
      <c r="M101" s="82">
        <v>30</v>
      </c>
      <c r="N101" s="82">
        <v>9.4</v>
      </c>
      <c r="O101" s="82">
        <v>0.78</v>
      </c>
    </row>
    <row r="102" spans="1:15" s="37" customFormat="1">
      <c r="A102" s="48"/>
      <c r="B102" s="49" t="s">
        <v>35</v>
      </c>
      <c r="C102" s="50">
        <f t="shared" ref="C102:O102" si="13">SUM(C93:C101)</f>
        <v>700</v>
      </c>
      <c r="D102" s="51">
        <f t="shared" si="13"/>
        <v>24.553999999999998</v>
      </c>
      <c r="E102" s="51">
        <f t="shared" si="13"/>
        <v>22.104999999999997</v>
      </c>
      <c r="F102" s="51">
        <f t="shared" si="13"/>
        <v>102.42666666666665</v>
      </c>
      <c r="G102" s="51">
        <f t="shared" si="13"/>
        <v>710.54366666666658</v>
      </c>
      <c r="H102" s="51">
        <f t="shared" si="13"/>
        <v>0.3630000000000001</v>
      </c>
      <c r="I102" s="51">
        <f t="shared" si="13"/>
        <v>24.138333333333335</v>
      </c>
      <c r="J102" s="51">
        <f t="shared" si="13"/>
        <v>95.5</v>
      </c>
      <c r="K102" s="51">
        <f t="shared" si="13"/>
        <v>5.4420000000000011</v>
      </c>
      <c r="L102" s="51">
        <f t="shared" si="13"/>
        <v>348.69399999999996</v>
      </c>
      <c r="M102" s="51">
        <f t="shared" si="13"/>
        <v>422.58666666666676</v>
      </c>
      <c r="N102" s="51">
        <f t="shared" si="13"/>
        <v>89.116000000000014</v>
      </c>
      <c r="O102" s="51">
        <f t="shared" si="13"/>
        <v>4.9696666666666669</v>
      </c>
    </row>
    <row r="103" spans="1:15" s="37" customFormat="1">
      <c r="A103" s="86"/>
      <c r="B103" s="86" t="s">
        <v>88</v>
      </c>
      <c r="C103" s="100">
        <f t="shared" ref="C103:O103" si="14">C102+C91</f>
        <v>1237</v>
      </c>
      <c r="D103" s="88">
        <f t="shared" si="14"/>
        <v>50.47</v>
      </c>
      <c r="E103" s="88">
        <f t="shared" si="14"/>
        <v>47.882999999999996</v>
      </c>
      <c r="F103" s="88">
        <f t="shared" si="14"/>
        <v>190.65266666666665</v>
      </c>
      <c r="G103" s="88">
        <f t="shared" si="14"/>
        <v>1400.9686666666666</v>
      </c>
      <c r="H103" s="88">
        <f t="shared" si="14"/>
        <v>0.97600000000000009</v>
      </c>
      <c r="I103" s="88">
        <f t="shared" si="14"/>
        <v>60.086333333333336</v>
      </c>
      <c r="J103" s="88">
        <f t="shared" si="14"/>
        <v>123.4</v>
      </c>
      <c r="K103" s="88">
        <f t="shared" si="14"/>
        <v>10.600222222222222</v>
      </c>
      <c r="L103" s="88">
        <f t="shared" si="14"/>
        <v>478.5454444444444</v>
      </c>
      <c r="M103" s="88">
        <f t="shared" si="14"/>
        <v>793.65066666666667</v>
      </c>
      <c r="N103" s="88">
        <f t="shared" si="14"/>
        <v>183.88600000000002</v>
      </c>
      <c r="O103" s="88">
        <f t="shared" si="14"/>
        <v>10.737666666666668</v>
      </c>
    </row>
    <row r="104" spans="1:15" s="37" customFormat="1">
      <c r="A104" s="241" t="s">
        <v>89</v>
      </c>
      <c r="B104" s="241"/>
      <c r="C104" s="241"/>
      <c r="D104" s="241"/>
      <c r="E104" s="241"/>
      <c r="F104" s="241"/>
      <c r="G104" s="241"/>
      <c r="H104" s="89"/>
      <c r="I104" s="89"/>
      <c r="J104" s="89"/>
      <c r="K104" s="89"/>
      <c r="L104" s="89"/>
      <c r="M104" s="89"/>
      <c r="N104" s="89"/>
      <c r="O104" s="89"/>
    </row>
    <row r="105" spans="1:15" s="37" customFormat="1">
      <c r="A105" s="246" t="s">
        <v>19</v>
      </c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</row>
    <row r="106" spans="1:15" s="37" customFormat="1" ht="21" customHeight="1">
      <c r="A106" s="67">
        <v>75</v>
      </c>
      <c r="B106" s="65" t="s">
        <v>27</v>
      </c>
      <c r="C106" s="66">
        <v>30</v>
      </c>
      <c r="D106" s="82">
        <v>0.33</v>
      </c>
      <c r="E106" s="82">
        <v>0.06</v>
      </c>
      <c r="F106" s="82">
        <v>1.1399999999999999</v>
      </c>
      <c r="G106" s="82">
        <v>7.2</v>
      </c>
      <c r="H106" s="82">
        <v>1.7999999999999999E-2</v>
      </c>
      <c r="I106" s="82">
        <v>7.5</v>
      </c>
      <c r="J106" s="64"/>
      <c r="K106" s="82">
        <v>0.21</v>
      </c>
      <c r="L106" s="82">
        <v>4.2</v>
      </c>
      <c r="M106" s="82">
        <v>7.8</v>
      </c>
      <c r="N106" s="82">
        <v>6</v>
      </c>
      <c r="O106" s="82">
        <v>0.27</v>
      </c>
    </row>
    <row r="107" spans="1:15" s="37" customFormat="1">
      <c r="A107" s="61">
        <v>234</v>
      </c>
      <c r="B107" s="62" t="s">
        <v>90</v>
      </c>
      <c r="C107" s="63">
        <v>100</v>
      </c>
      <c r="D107" s="73">
        <v>10.629</v>
      </c>
      <c r="E107" s="73">
        <v>10.414</v>
      </c>
      <c r="F107" s="73">
        <v>11.817</v>
      </c>
      <c r="G107" s="73">
        <v>183.876</v>
      </c>
      <c r="H107" s="73">
        <v>0.13300000000000001</v>
      </c>
      <c r="I107" s="73">
        <v>0.48799999999999999</v>
      </c>
      <c r="J107" s="73">
        <v>21.6</v>
      </c>
      <c r="K107" s="73">
        <v>3.5510000000000002</v>
      </c>
      <c r="L107" s="73">
        <v>42.67</v>
      </c>
      <c r="M107" s="73">
        <v>118.88</v>
      </c>
      <c r="N107" s="73">
        <v>21.95</v>
      </c>
      <c r="O107" s="73">
        <v>0.74299999999999999</v>
      </c>
    </row>
    <row r="108" spans="1:15" s="37" customFormat="1">
      <c r="A108" s="67" t="s">
        <v>91</v>
      </c>
      <c r="B108" s="65" t="s">
        <v>92</v>
      </c>
      <c r="C108" s="66">
        <v>180</v>
      </c>
      <c r="D108" s="73">
        <v>4.6139999999999999</v>
      </c>
      <c r="E108" s="73">
        <v>6.45</v>
      </c>
      <c r="F108" s="73">
        <v>48.204000000000001</v>
      </c>
      <c r="G108" s="73">
        <v>269.322</v>
      </c>
      <c r="H108" s="73">
        <v>5.2999999999999999E-2</v>
      </c>
      <c r="I108" s="84"/>
      <c r="J108" s="73">
        <v>32</v>
      </c>
      <c r="K108" s="73">
        <v>0.34</v>
      </c>
      <c r="L108" s="73">
        <v>7.782</v>
      </c>
      <c r="M108" s="73">
        <v>100.035</v>
      </c>
      <c r="N108" s="73">
        <v>32.54</v>
      </c>
      <c r="O108" s="73">
        <v>0.67100000000000004</v>
      </c>
    </row>
    <row r="109" spans="1:15" s="37" customFormat="1">
      <c r="A109" s="67">
        <v>382</v>
      </c>
      <c r="B109" s="65" t="s">
        <v>21</v>
      </c>
      <c r="C109" s="66">
        <v>180</v>
      </c>
      <c r="D109" s="82">
        <v>3.1419999999999999</v>
      </c>
      <c r="E109" s="82">
        <v>2.5110000000000001</v>
      </c>
      <c r="F109" s="82">
        <v>16.344000000000001</v>
      </c>
      <c r="G109" s="82">
        <v>101.58199999999999</v>
      </c>
      <c r="H109" s="82">
        <v>1.9800000000000002E-2</v>
      </c>
      <c r="I109" s="82">
        <v>0.48599999999999999</v>
      </c>
      <c r="J109" s="82">
        <v>8.1969999999999992</v>
      </c>
      <c r="K109" s="82">
        <v>9.9000000000000008E-3</v>
      </c>
      <c r="L109" s="82">
        <v>101.34699999999999</v>
      </c>
      <c r="M109" s="82">
        <v>94.122</v>
      </c>
      <c r="N109" s="82">
        <v>25.11</v>
      </c>
      <c r="O109" s="82">
        <v>0.83</v>
      </c>
    </row>
    <row r="110" spans="1:15" s="107" customFormat="1">
      <c r="A110" s="101"/>
      <c r="B110" s="53" t="s">
        <v>23</v>
      </c>
      <c r="C110" s="54">
        <v>30</v>
      </c>
      <c r="D110" s="56">
        <v>2.2799999999999998</v>
      </c>
      <c r="E110" s="56">
        <v>0.84000000000000008</v>
      </c>
      <c r="F110" s="56">
        <v>15.42</v>
      </c>
      <c r="G110" s="56">
        <v>78.36</v>
      </c>
      <c r="H110" s="56">
        <v>4.6500000000000007E-2</v>
      </c>
      <c r="I110" s="56">
        <v>0.6</v>
      </c>
      <c r="J110" s="56">
        <v>0</v>
      </c>
      <c r="K110" s="56">
        <v>0.46666666666666667</v>
      </c>
      <c r="L110" s="56">
        <v>13.533333333333333</v>
      </c>
      <c r="M110" s="56">
        <v>19.5</v>
      </c>
      <c r="N110" s="56">
        <v>3.5999999999999996</v>
      </c>
      <c r="O110" s="56">
        <v>0.36</v>
      </c>
    </row>
    <row r="111" spans="1:15" s="37" customFormat="1">
      <c r="A111" s="48"/>
      <c r="B111" s="49" t="s">
        <v>25</v>
      </c>
      <c r="C111" s="50">
        <f t="shared" ref="C111:O111" si="15">SUM(C106:C110)</f>
        <v>520</v>
      </c>
      <c r="D111" s="51">
        <f t="shared" si="15"/>
        <v>20.995000000000001</v>
      </c>
      <c r="E111" s="51">
        <f t="shared" si="15"/>
        <v>20.274999999999999</v>
      </c>
      <c r="F111" s="51">
        <f t="shared" si="15"/>
        <v>92.924999999999997</v>
      </c>
      <c r="G111" s="51">
        <f t="shared" si="15"/>
        <v>640.34</v>
      </c>
      <c r="H111" s="51">
        <f t="shared" si="15"/>
        <v>0.27029999999999998</v>
      </c>
      <c r="I111" s="51">
        <f t="shared" si="15"/>
        <v>9.0739999999999998</v>
      </c>
      <c r="J111" s="51">
        <f t="shared" si="15"/>
        <v>61.796999999999997</v>
      </c>
      <c r="K111" s="51">
        <f t="shared" si="15"/>
        <v>4.5775666666666668</v>
      </c>
      <c r="L111" s="51">
        <f t="shared" si="15"/>
        <v>169.53233333333333</v>
      </c>
      <c r="M111" s="51">
        <f t="shared" si="15"/>
        <v>340.33699999999999</v>
      </c>
      <c r="N111" s="51">
        <f t="shared" si="15"/>
        <v>89.199999999999989</v>
      </c>
      <c r="O111" s="51">
        <f t="shared" si="15"/>
        <v>2.8739999999999997</v>
      </c>
    </row>
    <row r="112" spans="1:15" s="37" customFormat="1">
      <c r="A112" s="246" t="s">
        <v>26</v>
      </c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</row>
    <row r="113" spans="1:15" s="37" customFormat="1" ht="27.75" customHeight="1">
      <c r="A113" s="102">
        <v>20</v>
      </c>
      <c r="B113" s="103" t="s">
        <v>93</v>
      </c>
      <c r="C113" s="104">
        <v>60</v>
      </c>
      <c r="D113" s="90">
        <v>0.42</v>
      </c>
      <c r="E113" s="90">
        <v>3.6560000000000001</v>
      </c>
      <c r="F113" s="90">
        <v>1.1399999999999999</v>
      </c>
      <c r="G113" s="90">
        <v>38.968000000000004</v>
      </c>
      <c r="H113" s="90">
        <v>1.7999999999999999E-2</v>
      </c>
      <c r="I113" s="90">
        <v>4.2</v>
      </c>
      <c r="J113" s="92"/>
      <c r="K113" s="90">
        <v>1.6439999999999999</v>
      </c>
      <c r="L113" s="90">
        <v>10.199999999999999</v>
      </c>
      <c r="M113" s="90">
        <v>18.071999999999999</v>
      </c>
      <c r="N113" s="90">
        <v>8.4</v>
      </c>
      <c r="O113" s="90">
        <v>0.3</v>
      </c>
    </row>
    <row r="114" spans="1:15" s="37" customFormat="1" ht="26.25" customHeight="1">
      <c r="A114" s="61">
        <v>84</v>
      </c>
      <c r="B114" s="62" t="s">
        <v>94</v>
      </c>
      <c r="C114" s="63">
        <v>200</v>
      </c>
      <c r="D114" s="73">
        <v>6.5739999999999998</v>
      </c>
      <c r="E114" s="73">
        <v>6055</v>
      </c>
      <c r="F114" s="73">
        <v>13.715999999999999</v>
      </c>
      <c r="G114" s="73">
        <v>137.298</v>
      </c>
      <c r="H114" s="73">
        <v>0.105</v>
      </c>
      <c r="I114" s="73">
        <v>11.336</v>
      </c>
      <c r="J114" s="73">
        <v>12.58</v>
      </c>
      <c r="K114" s="73">
        <v>2.0510000000000002</v>
      </c>
      <c r="L114" s="73">
        <v>50.067</v>
      </c>
      <c r="M114" s="73">
        <v>109.554</v>
      </c>
      <c r="N114" s="73">
        <v>31.524999999999999</v>
      </c>
      <c r="O114" s="73">
        <v>1.609</v>
      </c>
    </row>
    <row r="115" spans="1:15" s="37" customFormat="1" ht="13.5" hidden="1" customHeight="1">
      <c r="A115" s="64"/>
      <c r="B115" s="65"/>
      <c r="C115" s="66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s="134" customFormat="1" ht="13.5" hidden="1" customHeight="1">
      <c r="A116" s="139"/>
      <c r="B116" s="140"/>
      <c r="C116" s="141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</row>
    <row r="117" spans="1:15" s="37" customFormat="1" ht="22.5">
      <c r="A117" s="105">
        <v>245</v>
      </c>
      <c r="B117" s="65" t="s">
        <v>95</v>
      </c>
      <c r="C117" s="66">
        <v>90</v>
      </c>
      <c r="D117" s="82">
        <v>14.493</v>
      </c>
      <c r="E117" s="82">
        <v>13.547000000000001</v>
      </c>
      <c r="F117" s="82">
        <v>4.1509999999999998</v>
      </c>
      <c r="G117" s="82">
        <v>196.61</v>
      </c>
      <c r="H117" s="82">
        <v>8.6999999999999994E-2</v>
      </c>
      <c r="I117" s="82">
        <v>0.79800000000000004</v>
      </c>
      <c r="J117" s="82">
        <v>12</v>
      </c>
      <c r="K117" s="82">
        <v>0.436</v>
      </c>
      <c r="L117" s="82">
        <v>25.12</v>
      </c>
      <c r="M117" s="82">
        <v>155.96</v>
      </c>
      <c r="N117" s="82">
        <v>22.46</v>
      </c>
      <c r="O117" s="82">
        <v>2.165</v>
      </c>
    </row>
    <row r="118" spans="1:15" s="37" customFormat="1">
      <c r="A118" s="67">
        <v>312</v>
      </c>
      <c r="B118" s="65" t="s">
        <v>31</v>
      </c>
      <c r="C118" s="66">
        <v>150</v>
      </c>
      <c r="D118" s="82">
        <v>3.2949999999999999</v>
      </c>
      <c r="E118" s="82">
        <v>5.4409999999999998</v>
      </c>
      <c r="F118" s="82">
        <v>22.209</v>
      </c>
      <c r="G118" s="82">
        <v>151.404</v>
      </c>
      <c r="H118" s="82">
        <v>0.16</v>
      </c>
      <c r="I118" s="82">
        <v>25.937999999999999</v>
      </c>
      <c r="J118" s="82">
        <v>26.3</v>
      </c>
      <c r="K118" s="82">
        <v>0.189</v>
      </c>
      <c r="L118" s="82">
        <v>45.62</v>
      </c>
      <c r="M118" s="82">
        <v>98.07</v>
      </c>
      <c r="N118" s="82">
        <v>33.110000000000007</v>
      </c>
      <c r="O118" s="82">
        <v>1.2250000000000001</v>
      </c>
    </row>
    <row r="119" spans="1:15" s="37" customFormat="1">
      <c r="A119" s="66"/>
      <c r="B119" s="65" t="s">
        <v>96</v>
      </c>
      <c r="C119" s="66">
        <v>180</v>
      </c>
      <c r="D119" s="73">
        <v>0.9</v>
      </c>
      <c r="E119" s="73">
        <v>0.18</v>
      </c>
      <c r="F119" s="73">
        <v>18.18</v>
      </c>
      <c r="G119" s="73">
        <v>82.8</v>
      </c>
      <c r="H119" s="73">
        <v>1.7999999999999999E-2</v>
      </c>
      <c r="I119" s="73">
        <v>36</v>
      </c>
      <c r="J119" s="84"/>
      <c r="K119" s="73">
        <v>0.18</v>
      </c>
      <c r="L119" s="73">
        <v>12.6</v>
      </c>
      <c r="M119" s="73">
        <v>12.6</v>
      </c>
      <c r="N119" s="73">
        <v>7.2</v>
      </c>
      <c r="O119" s="73">
        <v>2.52</v>
      </c>
    </row>
    <row r="120" spans="1:15" s="37" customFormat="1" ht="16.5" customHeight="1">
      <c r="A120" s="66"/>
      <c r="B120" s="65" t="s">
        <v>33</v>
      </c>
      <c r="C120" s="66">
        <v>40</v>
      </c>
      <c r="D120" s="73">
        <v>3.16</v>
      </c>
      <c r="E120" s="73">
        <v>0.4</v>
      </c>
      <c r="F120" s="73">
        <v>19.32</v>
      </c>
      <c r="G120" s="73">
        <v>94</v>
      </c>
      <c r="H120" s="73">
        <v>6.4000000000000001E-2</v>
      </c>
      <c r="I120" s="73">
        <v>0</v>
      </c>
      <c r="J120" s="73">
        <v>0</v>
      </c>
      <c r="K120" s="73">
        <v>0.52</v>
      </c>
      <c r="L120" s="73">
        <v>9.1999999999999993</v>
      </c>
      <c r="M120" s="73">
        <v>34.799999999999997</v>
      </c>
      <c r="N120" s="73">
        <v>13.2</v>
      </c>
      <c r="O120" s="73">
        <v>0.8</v>
      </c>
    </row>
    <row r="121" spans="1:15" s="37" customFormat="1">
      <c r="A121" s="64"/>
      <c r="B121" s="65" t="s">
        <v>34</v>
      </c>
      <c r="C121" s="85">
        <v>20</v>
      </c>
      <c r="D121" s="82">
        <v>1.32</v>
      </c>
      <c r="E121" s="82">
        <v>0.24</v>
      </c>
      <c r="F121" s="82">
        <v>7.9279999999999999</v>
      </c>
      <c r="G121" s="82">
        <v>39.6</v>
      </c>
      <c r="H121" s="82">
        <v>3.4000000000000002E-2</v>
      </c>
      <c r="I121" s="82">
        <v>0</v>
      </c>
      <c r="J121" s="82">
        <v>0</v>
      </c>
      <c r="K121" s="82">
        <v>0.2</v>
      </c>
      <c r="L121" s="82">
        <v>5.8</v>
      </c>
      <c r="M121" s="82">
        <v>30</v>
      </c>
      <c r="N121" s="82">
        <v>9.4</v>
      </c>
      <c r="O121" s="82">
        <v>0.78</v>
      </c>
    </row>
    <row r="122" spans="1:15" s="37" customFormat="1">
      <c r="A122" s="48"/>
      <c r="B122" s="49" t="s">
        <v>35</v>
      </c>
      <c r="C122" s="50">
        <f t="shared" ref="C122:O122" si="16">SUM(C113:C121)</f>
        <v>740</v>
      </c>
      <c r="D122" s="51">
        <f t="shared" si="16"/>
        <v>30.162000000000003</v>
      </c>
      <c r="E122" s="51">
        <f t="shared" si="16"/>
        <v>6078.463999999999</v>
      </c>
      <c r="F122" s="51">
        <f t="shared" si="16"/>
        <v>86.643999999999991</v>
      </c>
      <c r="G122" s="51">
        <f t="shared" si="16"/>
        <v>740.68</v>
      </c>
      <c r="H122" s="51">
        <f t="shared" si="16"/>
        <v>0.48599999999999999</v>
      </c>
      <c r="I122" s="51">
        <f t="shared" si="16"/>
        <v>78.272000000000006</v>
      </c>
      <c r="J122" s="51">
        <f t="shared" si="16"/>
        <v>50.879999999999995</v>
      </c>
      <c r="K122" s="51">
        <f t="shared" si="16"/>
        <v>5.22</v>
      </c>
      <c r="L122" s="51">
        <f t="shared" si="16"/>
        <v>158.607</v>
      </c>
      <c r="M122" s="51">
        <f t="shared" si="16"/>
        <v>459.05600000000004</v>
      </c>
      <c r="N122" s="51">
        <f t="shared" si="16"/>
        <v>125.29500000000002</v>
      </c>
      <c r="O122" s="51">
        <f t="shared" si="16"/>
        <v>9.3989999999999991</v>
      </c>
    </row>
    <row r="123" spans="1:15" s="37" customFormat="1">
      <c r="A123" s="106"/>
      <c r="B123" s="106" t="s">
        <v>97</v>
      </c>
      <c r="C123" s="93">
        <f t="shared" ref="C123:O123" si="17">C122+C111</f>
        <v>1260</v>
      </c>
      <c r="D123" s="88">
        <f t="shared" si="17"/>
        <v>51.157000000000004</v>
      </c>
      <c r="E123" s="88">
        <f t="shared" si="17"/>
        <v>6098.7389999999987</v>
      </c>
      <c r="F123" s="88">
        <f t="shared" si="17"/>
        <v>179.56899999999999</v>
      </c>
      <c r="G123" s="88">
        <f t="shared" si="17"/>
        <v>1381.02</v>
      </c>
      <c r="H123" s="88">
        <f t="shared" si="17"/>
        <v>0.75629999999999997</v>
      </c>
      <c r="I123" s="88">
        <f t="shared" si="17"/>
        <v>87.346000000000004</v>
      </c>
      <c r="J123" s="88">
        <f t="shared" si="17"/>
        <v>112.67699999999999</v>
      </c>
      <c r="K123" s="88">
        <f t="shared" si="17"/>
        <v>9.7975666666666665</v>
      </c>
      <c r="L123" s="88">
        <f t="shared" si="17"/>
        <v>328.1393333333333</v>
      </c>
      <c r="M123" s="88">
        <f t="shared" si="17"/>
        <v>799.39300000000003</v>
      </c>
      <c r="N123" s="88">
        <f t="shared" si="17"/>
        <v>214.495</v>
      </c>
      <c r="O123" s="88">
        <f t="shared" si="17"/>
        <v>12.273</v>
      </c>
    </row>
    <row r="124" spans="1:15" s="37" customFormat="1">
      <c r="A124" s="241" t="s">
        <v>98</v>
      </c>
      <c r="B124" s="241"/>
      <c r="C124" s="241"/>
      <c r="D124" s="241"/>
      <c r="E124" s="241"/>
      <c r="F124" s="241"/>
      <c r="G124" s="241"/>
      <c r="H124" s="89"/>
      <c r="I124" s="89"/>
      <c r="J124" s="89"/>
      <c r="K124" s="89"/>
      <c r="L124" s="89"/>
      <c r="M124" s="89"/>
      <c r="N124" s="89"/>
      <c r="O124" s="89"/>
    </row>
    <row r="125" spans="1:15" s="37" customFormat="1">
      <c r="A125" s="246" t="s">
        <v>19</v>
      </c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</row>
    <row r="126" spans="1:15" s="37" customFormat="1" ht="22.5">
      <c r="A126" s="58" t="s">
        <v>99</v>
      </c>
      <c r="B126" s="69" t="s">
        <v>100</v>
      </c>
      <c r="C126" s="75">
        <v>160</v>
      </c>
      <c r="D126" s="56">
        <v>18.37</v>
      </c>
      <c r="E126" s="56">
        <v>19.091000000000001</v>
      </c>
      <c r="F126" s="56">
        <v>50.481999999999999</v>
      </c>
      <c r="G126" s="56">
        <v>450.97500000000002</v>
      </c>
      <c r="H126" s="56">
        <v>0.182</v>
      </c>
      <c r="I126" s="56">
        <v>1.9179999999999999</v>
      </c>
      <c r="J126" s="56">
        <v>72</v>
      </c>
      <c r="K126" s="56">
        <v>3.9409999999999998</v>
      </c>
      <c r="L126" s="56">
        <v>158.61500000000001</v>
      </c>
      <c r="M126" s="56">
        <v>232.38200000000001</v>
      </c>
      <c r="N126" s="56">
        <v>37.44</v>
      </c>
      <c r="O126" s="56">
        <v>1.091</v>
      </c>
    </row>
    <row r="127" spans="1:15" s="37" customFormat="1" hidden="1">
      <c r="A127" s="58"/>
      <c r="B127" s="69"/>
      <c r="C127" s="75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1:15" s="134" customFormat="1" hidden="1">
      <c r="A128" s="144"/>
      <c r="B128" s="132"/>
      <c r="C128" s="131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</row>
    <row r="129" spans="1:15" s="37" customFormat="1">
      <c r="A129" s="67">
        <v>377</v>
      </c>
      <c r="B129" s="65" t="s">
        <v>58</v>
      </c>
      <c r="C129" s="66">
        <v>187</v>
      </c>
      <c r="D129" s="82">
        <v>6.3E-2</v>
      </c>
      <c r="E129" s="82">
        <v>7.0000000000000001E-3</v>
      </c>
      <c r="F129" s="82">
        <v>15.183</v>
      </c>
      <c r="G129" s="82">
        <v>62.241999999999997</v>
      </c>
      <c r="H129" s="82">
        <v>4.0000000000000001E-3</v>
      </c>
      <c r="I129" s="82">
        <v>2.9</v>
      </c>
      <c r="J129" s="64"/>
      <c r="K129" s="82">
        <v>1.4E-2</v>
      </c>
      <c r="L129" s="82">
        <v>7.75</v>
      </c>
      <c r="M129" s="82">
        <v>9.7799999999999994</v>
      </c>
      <c r="N129" s="82">
        <v>5.24</v>
      </c>
      <c r="O129" s="82">
        <v>0.90700000000000003</v>
      </c>
    </row>
    <row r="130" spans="1:15" s="107" customFormat="1">
      <c r="A130" s="116"/>
      <c r="B130" s="53" t="s">
        <v>23</v>
      </c>
      <c r="C130" s="54">
        <v>40</v>
      </c>
      <c r="D130" s="56">
        <v>3.04</v>
      </c>
      <c r="E130" s="56">
        <v>1.1200000000000001</v>
      </c>
      <c r="F130" s="56">
        <v>20.560000000000002</v>
      </c>
      <c r="G130" s="56">
        <v>104.48</v>
      </c>
      <c r="H130" s="56">
        <v>6.2000000000000006E-2</v>
      </c>
      <c r="I130" s="56">
        <v>0.8</v>
      </c>
      <c r="J130" s="56">
        <v>0</v>
      </c>
      <c r="K130" s="56">
        <v>0.62222222222222223</v>
      </c>
      <c r="L130" s="56">
        <v>18.044444444444444</v>
      </c>
      <c r="M130" s="56">
        <v>26</v>
      </c>
      <c r="N130" s="56">
        <v>4.7999999999999989</v>
      </c>
      <c r="O130" s="56">
        <v>0.48</v>
      </c>
    </row>
    <row r="131" spans="1:15" s="37" customFormat="1">
      <c r="A131" s="66"/>
      <c r="B131" s="65" t="s">
        <v>59</v>
      </c>
      <c r="C131" s="66">
        <v>100</v>
      </c>
      <c r="D131" s="82">
        <v>0.8</v>
      </c>
      <c r="E131" s="82">
        <v>0.4</v>
      </c>
      <c r="F131" s="82">
        <v>8.1</v>
      </c>
      <c r="G131" s="82">
        <v>47</v>
      </c>
      <c r="H131" s="82">
        <v>0.02</v>
      </c>
      <c r="I131" s="82">
        <v>180</v>
      </c>
      <c r="J131" s="64"/>
      <c r="K131" s="64"/>
      <c r="L131" s="82">
        <v>40</v>
      </c>
      <c r="M131" s="64"/>
      <c r="N131" s="82">
        <v>25</v>
      </c>
      <c r="O131" s="82">
        <v>0.8</v>
      </c>
    </row>
    <row r="132" spans="1:15" s="37" customFormat="1">
      <c r="B132" s="49" t="s">
        <v>25</v>
      </c>
      <c r="C132" s="50">
        <f t="shared" ref="C132:O132" si="18">SUM(C126:C131)</f>
        <v>487</v>
      </c>
      <c r="D132" s="51">
        <f t="shared" si="18"/>
        <v>22.273</v>
      </c>
      <c r="E132" s="51">
        <f t="shared" si="18"/>
        <v>20.618000000000002</v>
      </c>
      <c r="F132" s="51">
        <f t="shared" si="18"/>
        <v>94.324999999999989</v>
      </c>
      <c r="G132" s="51">
        <f t="shared" si="18"/>
        <v>664.697</v>
      </c>
      <c r="H132" s="51">
        <f t="shared" si="18"/>
        <v>0.26800000000000002</v>
      </c>
      <c r="I132" s="51">
        <f t="shared" si="18"/>
        <v>185.61799999999999</v>
      </c>
      <c r="J132" s="51">
        <f t="shared" si="18"/>
        <v>72</v>
      </c>
      <c r="K132" s="51">
        <f t="shared" si="18"/>
        <v>4.5772222222222219</v>
      </c>
      <c r="L132" s="51">
        <f t="shared" si="18"/>
        <v>224.40944444444446</v>
      </c>
      <c r="M132" s="51">
        <f t="shared" si="18"/>
        <v>268.16200000000003</v>
      </c>
      <c r="N132" s="51">
        <f t="shared" si="18"/>
        <v>72.47999999999999</v>
      </c>
      <c r="O132" s="51">
        <f t="shared" si="18"/>
        <v>3.2779999999999996</v>
      </c>
    </row>
    <row r="133" spans="1:15" s="37" customFormat="1" ht="15" customHeight="1">
      <c r="A133" s="246" t="s">
        <v>26</v>
      </c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</row>
    <row r="134" spans="1:15" s="37" customFormat="1">
      <c r="A134" s="67">
        <v>71</v>
      </c>
      <c r="B134" s="65" t="s">
        <v>79</v>
      </c>
      <c r="C134" s="66">
        <v>60</v>
      </c>
      <c r="D134" s="82">
        <v>0.42</v>
      </c>
      <c r="E134" s="82">
        <v>0.06</v>
      </c>
      <c r="F134" s="82">
        <v>1.1399999999999999</v>
      </c>
      <c r="G134" s="82">
        <v>6.6</v>
      </c>
      <c r="H134" s="82">
        <v>1.7999999999999999E-2</v>
      </c>
      <c r="I134" s="82">
        <v>4.2</v>
      </c>
      <c r="J134" s="64"/>
      <c r="K134" s="82">
        <v>0.06</v>
      </c>
      <c r="L134" s="82">
        <v>10.199999999999999</v>
      </c>
      <c r="M134" s="82">
        <v>18</v>
      </c>
      <c r="N134" s="82">
        <v>8.4</v>
      </c>
      <c r="O134" s="82">
        <v>0.3</v>
      </c>
    </row>
    <row r="135" spans="1:15" s="37" customFormat="1" ht="32.25" customHeight="1">
      <c r="A135" s="61">
        <v>98</v>
      </c>
      <c r="B135" s="62" t="s">
        <v>101</v>
      </c>
      <c r="C135" s="63">
        <v>200</v>
      </c>
      <c r="D135" s="73">
        <v>1.508</v>
      </c>
      <c r="E135" s="73">
        <v>4.2560000000000002</v>
      </c>
      <c r="F135" s="73">
        <v>8.2560000000000002</v>
      </c>
      <c r="G135" s="73">
        <v>77.843999999999994</v>
      </c>
      <c r="H135" s="73">
        <v>5.7000000000000002E-2</v>
      </c>
      <c r="I135" s="73">
        <v>16</v>
      </c>
      <c r="J135" s="84"/>
      <c r="K135" s="73">
        <v>1.8640000000000001</v>
      </c>
      <c r="L135" s="73">
        <v>22.92</v>
      </c>
      <c r="M135" s="73">
        <v>38.229999999999997</v>
      </c>
      <c r="N135" s="73">
        <v>16.14</v>
      </c>
      <c r="O135" s="73">
        <v>0.58099999999999996</v>
      </c>
    </row>
    <row r="136" spans="1:15" s="37" customFormat="1">
      <c r="A136" s="72">
        <v>291</v>
      </c>
      <c r="B136" s="62" t="s">
        <v>102</v>
      </c>
      <c r="C136" s="63">
        <v>200</v>
      </c>
      <c r="D136" s="73">
        <v>21.355</v>
      </c>
      <c r="E136" s="73">
        <v>14.253</v>
      </c>
      <c r="F136" s="73">
        <v>37.606999999999999</v>
      </c>
      <c r="G136" s="73">
        <v>360.93599999999998</v>
      </c>
      <c r="H136" s="73">
        <v>0.14000000000000001</v>
      </c>
      <c r="I136" s="73">
        <v>4.5999999999999996</v>
      </c>
      <c r="J136" s="73">
        <v>13.58</v>
      </c>
      <c r="K136" s="73">
        <v>2.96</v>
      </c>
      <c r="L136" s="73">
        <v>22.36</v>
      </c>
      <c r="M136" s="73">
        <v>245.51</v>
      </c>
      <c r="N136" s="73">
        <v>50.12</v>
      </c>
      <c r="O136" s="73">
        <v>1.498</v>
      </c>
    </row>
    <row r="137" spans="1:15" s="37" customFormat="1">
      <c r="A137" s="67">
        <v>342</v>
      </c>
      <c r="B137" s="65" t="s">
        <v>32</v>
      </c>
      <c r="C137" s="66">
        <v>180</v>
      </c>
      <c r="D137" s="73">
        <v>5.6000000000000001E-2</v>
      </c>
      <c r="E137" s="73">
        <v>5.6000000000000001E-2</v>
      </c>
      <c r="F137" s="73">
        <v>15.343999999999999</v>
      </c>
      <c r="G137" s="73">
        <v>62.44</v>
      </c>
      <c r="H137" s="73">
        <v>4.0000000000000001E-3</v>
      </c>
      <c r="I137" s="73">
        <v>1.4</v>
      </c>
      <c r="J137" s="84"/>
      <c r="K137" s="73">
        <v>2.8000000000000001E-2</v>
      </c>
      <c r="L137" s="73">
        <v>2.2400000000000002</v>
      </c>
      <c r="M137" s="73">
        <v>1.54</v>
      </c>
      <c r="N137" s="73">
        <v>1.26</v>
      </c>
      <c r="O137" s="73">
        <v>0.35</v>
      </c>
    </row>
    <row r="138" spans="1:15" s="37" customFormat="1">
      <c r="A138" s="66"/>
      <c r="B138" s="65" t="s">
        <v>33</v>
      </c>
      <c r="C138" s="66">
        <v>40</v>
      </c>
      <c r="D138" s="73">
        <v>3.16</v>
      </c>
      <c r="E138" s="73">
        <v>0.4</v>
      </c>
      <c r="F138" s="73">
        <v>19.32</v>
      </c>
      <c r="G138" s="73">
        <v>94</v>
      </c>
      <c r="H138" s="73">
        <v>6.4000000000000001E-2</v>
      </c>
      <c r="I138" s="73">
        <v>0</v>
      </c>
      <c r="J138" s="73">
        <v>0</v>
      </c>
      <c r="K138" s="73">
        <v>0.52</v>
      </c>
      <c r="L138" s="73">
        <v>9.1999999999999993</v>
      </c>
      <c r="M138" s="73">
        <v>34.799999999999997</v>
      </c>
      <c r="N138" s="73">
        <v>13.2</v>
      </c>
      <c r="O138" s="73">
        <v>0.8</v>
      </c>
    </row>
    <row r="139" spans="1:15" s="37" customFormat="1" ht="14.25" customHeight="1">
      <c r="A139" s="66"/>
      <c r="B139" s="65" t="s">
        <v>34</v>
      </c>
      <c r="C139" s="85">
        <v>20</v>
      </c>
      <c r="D139" s="82">
        <v>1.32</v>
      </c>
      <c r="E139" s="82">
        <v>0.24</v>
      </c>
      <c r="F139" s="82">
        <v>7.9279999999999999</v>
      </c>
      <c r="G139" s="82">
        <v>39.6</v>
      </c>
      <c r="H139" s="82">
        <v>3.4000000000000002E-2</v>
      </c>
      <c r="I139" s="82">
        <v>0</v>
      </c>
      <c r="J139" s="82">
        <v>0</v>
      </c>
      <c r="K139" s="82">
        <v>0.2</v>
      </c>
      <c r="L139" s="82">
        <v>5.8</v>
      </c>
      <c r="M139" s="82">
        <v>30</v>
      </c>
      <c r="N139" s="82">
        <v>9.4</v>
      </c>
      <c r="O139" s="82">
        <v>0.78</v>
      </c>
    </row>
    <row r="140" spans="1:15" s="37" customFormat="1">
      <c r="A140" s="27"/>
      <c r="B140" s="49" t="s">
        <v>35</v>
      </c>
      <c r="C140" s="50">
        <f t="shared" ref="C140:O140" si="19">SUM(C134:C139)</f>
        <v>700</v>
      </c>
      <c r="D140" s="51">
        <f t="shared" si="19"/>
        <v>27.819000000000003</v>
      </c>
      <c r="E140" s="51">
        <f t="shared" si="19"/>
        <v>19.264999999999997</v>
      </c>
      <c r="F140" s="51">
        <f t="shared" si="19"/>
        <v>89.594999999999999</v>
      </c>
      <c r="G140" s="51">
        <f t="shared" si="19"/>
        <v>641.41999999999996</v>
      </c>
      <c r="H140" s="51">
        <f t="shared" si="19"/>
        <v>0.31700000000000006</v>
      </c>
      <c r="I140" s="51">
        <f t="shared" si="19"/>
        <v>26.199999999999996</v>
      </c>
      <c r="J140" s="51">
        <f t="shared" si="19"/>
        <v>13.58</v>
      </c>
      <c r="K140" s="51">
        <f t="shared" si="19"/>
        <v>5.6320000000000006</v>
      </c>
      <c r="L140" s="51">
        <f t="shared" si="19"/>
        <v>72.72</v>
      </c>
      <c r="M140" s="51">
        <f t="shared" si="19"/>
        <v>368.08000000000004</v>
      </c>
      <c r="N140" s="51">
        <f t="shared" si="19"/>
        <v>98.52000000000001</v>
      </c>
      <c r="O140" s="51">
        <f t="shared" si="19"/>
        <v>4.3090000000000002</v>
      </c>
    </row>
    <row r="141" spans="1:15" s="37" customFormat="1">
      <c r="A141" s="27"/>
      <c r="B141" s="86" t="s">
        <v>103</v>
      </c>
      <c r="C141" s="93">
        <f t="shared" ref="C141:O141" si="20">C140+C132</f>
        <v>1187</v>
      </c>
      <c r="D141" s="88">
        <f t="shared" si="20"/>
        <v>50.091999999999999</v>
      </c>
      <c r="E141" s="88">
        <f t="shared" si="20"/>
        <v>39.882999999999996</v>
      </c>
      <c r="F141" s="88">
        <f t="shared" si="20"/>
        <v>183.92</v>
      </c>
      <c r="G141" s="88">
        <f t="shared" si="20"/>
        <v>1306.117</v>
      </c>
      <c r="H141" s="88">
        <f t="shared" si="20"/>
        <v>0.58500000000000008</v>
      </c>
      <c r="I141" s="88">
        <f t="shared" si="20"/>
        <v>211.81799999999998</v>
      </c>
      <c r="J141" s="88">
        <f t="shared" si="20"/>
        <v>85.58</v>
      </c>
      <c r="K141" s="88">
        <f t="shared" si="20"/>
        <v>10.209222222222223</v>
      </c>
      <c r="L141" s="88">
        <f t="shared" si="20"/>
        <v>297.12944444444446</v>
      </c>
      <c r="M141" s="88">
        <f t="shared" si="20"/>
        <v>636.24200000000008</v>
      </c>
      <c r="N141" s="88">
        <f t="shared" si="20"/>
        <v>171</v>
      </c>
      <c r="O141" s="88">
        <f t="shared" si="20"/>
        <v>7.5869999999999997</v>
      </c>
    </row>
    <row r="142" spans="1:15" s="37" customFormat="1">
      <c r="A142" s="241" t="s">
        <v>104</v>
      </c>
      <c r="B142" s="241"/>
      <c r="C142" s="241"/>
      <c r="D142" s="241"/>
      <c r="E142" s="241"/>
      <c r="F142" s="241"/>
      <c r="G142" s="241"/>
      <c r="H142" s="89"/>
      <c r="I142" s="89"/>
      <c r="J142" s="89"/>
      <c r="K142" s="89"/>
      <c r="L142" s="89"/>
      <c r="M142" s="89"/>
      <c r="N142" s="89"/>
      <c r="O142" s="89"/>
    </row>
    <row r="143" spans="1:15" s="37" customFormat="1">
      <c r="A143" s="246" t="s">
        <v>19</v>
      </c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</row>
    <row r="144" spans="1:15" s="37" customFormat="1" ht="21" customHeight="1">
      <c r="A144" s="67">
        <v>75</v>
      </c>
      <c r="B144" s="65" t="s">
        <v>27</v>
      </c>
      <c r="C144" s="66">
        <v>60</v>
      </c>
      <c r="D144" s="82">
        <v>0.66</v>
      </c>
      <c r="E144" s="82">
        <v>0.12</v>
      </c>
      <c r="F144" s="82">
        <v>2.2799999999999998</v>
      </c>
      <c r="G144" s="82">
        <v>14.4</v>
      </c>
      <c r="H144" s="82">
        <v>3.5999999999999997E-2</v>
      </c>
      <c r="I144" s="82">
        <v>15</v>
      </c>
      <c r="J144" s="64"/>
      <c r="K144" s="82">
        <v>0.42</v>
      </c>
      <c r="L144" s="82">
        <v>8.4</v>
      </c>
      <c r="M144" s="82">
        <v>15.6</v>
      </c>
      <c r="N144" s="82">
        <v>12</v>
      </c>
      <c r="O144" s="82">
        <v>0.54</v>
      </c>
    </row>
    <row r="145" spans="1:16" s="37" customFormat="1" ht="18.75" customHeight="1">
      <c r="A145" s="52">
        <v>376</v>
      </c>
      <c r="B145" s="53" t="s">
        <v>40</v>
      </c>
      <c r="C145" s="54">
        <v>180</v>
      </c>
      <c r="D145" s="60"/>
      <c r="E145" s="60"/>
      <c r="F145" s="55">
        <v>10.981</v>
      </c>
      <c r="G145" s="55">
        <v>43.902000000000001</v>
      </c>
      <c r="H145" s="55">
        <v>1E-3</v>
      </c>
      <c r="I145" s="55">
        <v>0.1</v>
      </c>
      <c r="J145" s="60"/>
      <c r="K145" s="60"/>
      <c r="L145" s="55">
        <v>4.95</v>
      </c>
      <c r="M145" s="55">
        <v>8.24</v>
      </c>
      <c r="N145" s="55">
        <v>4.4000000000000004</v>
      </c>
      <c r="O145" s="55">
        <v>0.85299999999999998</v>
      </c>
    </row>
    <row r="146" spans="1:16" s="37" customFormat="1" ht="21.75" customHeight="1">
      <c r="A146" s="67" t="s">
        <v>105</v>
      </c>
      <c r="B146" s="65" t="s">
        <v>106</v>
      </c>
      <c r="C146" s="66">
        <v>160</v>
      </c>
      <c r="D146" s="84">
        <v>17.267199999999999</v>
      </c>
      <c r="E146" s="84">
        <v>6.9648000000000003</v>
      </c>
      <c r="F146" s="84">
        <v>30.852800000000002</v>
      </c>
      <c r="G146" s="84">
        <v>256.37919999999997</v>
      </c>
      <c r="H146" s="84">
        <v>0.41280000000000006</v>
      </c>
      <c r="I146" s="84">
        <v>54.144000000000005</v>
      </c>
      <c r="J146" s="84">
        <v>6316.7999999999993</v>
      </c>
      <c r="K146" s="84">
        <v>0.99839999999999995</v>
      </c>
      <c r="L146" s="84">
        <v>34</v>
      </c>
      <c r="M146" s="84">
        <v>337.904</v>
      </c>
      <c r="N146" s="84">
        <v>49.951999999999998</v>
      </c>
      <c r="O146" s="84">
        <v>6.8656000000000006</v>
      </c>
    </row>
    <row r="147" spans="1:16" s="37" customFormat="1">
      <c r="A147" s="64"/>
      <c r="B147" s="65" t="s">
        <v>107</v>
      </c>
      <c r="C147" s="66">
        <v>15</v>
      </c>
      <c r="D147" s="82">
        <v>7.4999999999999997E-2</v>
      </c>
      <c r="E147" s="64"/>
      <c r="F147" s="82">
        <v>12</v>
      </c>
      <c r="G147" s="82">
        <v>48.6</v>
      </c>
      <c r="H147" s="64"/>
      <c r="I147" s="64"/>
      <c r="J147" s="64"/>
      <c r="K147" s="64"/>
      <c r="L147" s="82">
        <v>3.15</v>
      </c>
      <c r="M147" s="82">
        <v>1.65</v>
      </c>
      <c r="N147" s="82">
        <v>1.05</v>
      </c>
      <c r="O147" s="82">
        <v>0.24</v>
      </c>
      <c r="P147" s="64"/>
    </row>
    <row r="148" spans="1:16" s="37" customFormat="1">
      <c r="A148" s="66"/>
      <c r="B148" s="65" t="s">
        <v>24</v>
      </c>
      <c r="C148" s="66">
        <v>100</v>
      </c>
      <c r="D148" s="82">
        <v>0.4</v>
      </c>
      <c r="E148" s="82">
        <v>0.4</v>
      </c>
      <c r="F148" s="82">
        <v>9.8000000000000007</v>
      </c>
      <c r="G148" s="82">
        <v>47</v>
      </c>
      <c r="H148" s="82">
        <v>0.03</v>
      </c>
      <c r="I148" s="82">
        <v>10</v>
      </c>
      <c r="J148" s="82">
        <v>0</v>
      </c>
      <c r="K148" s="82">
        <v>0.2</v>
      </c>
      <c r="L148" s="82">
        <v>16</v>
      </c>
      <c r="M148" s="82">
        <v>11</v>
      </c>
      <c r="N148" s="82">
        <v>9</v>
      </c>
      <c r="O148" s="82">
        <v>2.2000000000000002</v>
      </c>
    </row>
    <row r="149" spans="1:16" s="107" customFormat="1" ht="15.75" customHeight="1">
      <c r="A149" s="101"/>
      <c r="B149" s="53" t="s">
        <v>23</v>
      </c>
      <c r="C149" s="54">
        <v>40</v>
      </c>
      <c r="D149" s="56">
        <v>3.04</v>
      </c>
      <c r="E149" s="56">
        <v>1.1200000000000001</v>
      </c>
      <c r="F149" s="56">
        <v>20.560000000000002</v>
      </c>
      <c r="G149" s="56">
        <v>104.48</v>
      </c>
      <c r="H149" s="56">
        <v>6.2000000000000006E-2</v>
      </c>
      <c r="I149" s="56">
        <v>0.8</v>
      </c>
      <c r="J149" s="56">
        <v>0</v>
      </c>
      <c r="K149" s="56">
        <v>0.62222222222222223</v>
      </c>
      <c r="L149" s="56">
        <v>18.044444444444444</v>
      </c>
      <c r="M149" s="56">
        <v>26</v>
      </c>
      <c r="N149" s="56">
        <v>4.7999999999999989</v>
      </c>
      <c r="O149" s="56">
        <v>0.48</v>
      </c>
    </row>
    <row r="150" spans="1:16" s="107" customFormat="1">
      <c r="B150" s="113" t="s">
        <v>25</v>
      </c>
      <c r="C150" s="114">
        <f t="shared" ref="C150:O150" si="21">SUM(C144:C149)</f>
        <v>555</v>
      </c>
      <c r="D150" s="115">
        <f t="shared" si="21"/>
        <v>21.442199999999996</v>
      </c>
      <c r="E150" s="115">
        <f t="shared" si="21"/>
        <v>8.6048000000000009</v>
      </c>
      <c r="F150" s="115">
        <f t="shared" si="21"/>
        <v>86.473799999999997</v>
      </c>
      <c r="G150" s="115">
        <f t="shared" si="21"/>
        <v>514.76120000000003</v>
      </c>
      <c r="H150" s="115">
        <f t="shared" si="21"/>
        <v>0.54180000000000006</v>
      </c>
      <c r="I150" s="115">
        <f t="shared" si="21"/>
        <v>80.043999999999997</v>
      </c>
      <c r="J150" s="115">
        <f t="shared" si="21"/>
        <v>6316.7999999999993</v>
      </c>
      <c r="K150" s="115">
        <f t="shared" si="21"/>
        <v>2.2406222222222221</v>
      </c>
      <c r="L150" s="115">
        <f t="shared" si="21"/>
        <v>84.544444444444451</v>
      </c>
      <c r="M150" s="115">
        <f t="shared" si="21"/>
        <v>400.39399999999995</v>
      </c>
      <c r="N150" s="115">
        <f t="shared" si="21"/>
        <v>81.201999999999998</v>
      </c>
      <c r="O150" s="115">
        <f t="shared" si="21"/>
        <v>11.178600000000003</v>
      </c>
    </row>
    <row r="151" spans="1:16" s="37" customFormat="1">
      <c r="A151" s="246" t="s">
        <v>26</v>
      </c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</row>
    <row r="152" spans="1:16" s="37" customFormat="1">
      <c r="A152" s="67">
        <v>52</v>
      </c>
      <c r="B152" s="65" t="s">
        <v>83</v>
      </c>
      <c r="C152" s="66">
        <v>60</v>
      </c>
      <c r="D152" s="82">
        <v>0.85499999999999998</v>
      </c>
      <c r="E152" s="82">
        <v>4.0529999999999999</v>
      </c>
      <c r="F152" s="82">
        <v>5.016</v>
      </c>
      <c r="G152" s="82">
        <v>59.904000000000003</v>
      </c>
      <c r="H152" s="82">
        <v>1.0999999999999999E-2</v>
      </c>
      <c r="I152" s="82">
        <v>5.7</v>
      </c>
      <c r="J152" s="64"/>
      <c r="K152" s="82">
        <v>1.8169999999999999</v>
      </c>
      <c r="L152" s="82">
        <v>21.09</v>
      </c>
      <c r="M152" s="82">
        <v>24.59</v>
      </c>
      <c r="N152" s="82">
        <v>12.54</v>
      </c>
      <c r="O152" s="82">
        <v>0.79800000000000004</v>
      </c>
      <c r="P152" s="82">
        <v>1.1399999999999999</v>
      </c>
    </row>
    <row r="153" spans="1:16" s="37" customFormat="1" ht="36" customHeight="1">
      <c r="A153" s="108">
        <v>103</v>
      </c>
      <c r="B153" s="69" t="s">
        <v>108</v>
      </c>
      <c r="C153" s="96">
        <v>200</v>
      </c>
      <c r="D153" s="90">
        <v>4.6119999999999992</v>
      </c>
      <c r="E153" s="90">
        <v>3.8768000000000002</v>
      </c>
      <c r="F153" s="90">
        <v>16.448799999999999</v>
      </c>
      <c r="G153" s="90">
        <v>119.45760000000001</v>
      </c>
      <c r="H153" s="90">
        <v>0.128</v>
      </c>
      <c r="I153" s="90">
        <v>14.313000000000001</v>
      </c>
      <c r="J153" s="90">
        <v>24.5</v>
      </c>
      <c r="K153" s="90">
        <v>1.22</v>
      </c>
      <c r="L153" s="90">
        <v>26.940999999999999</v>
      </c>
      <c r="M153" s="90">
        <v>110.41700000000002</v>
      </c>
      <c r="N153" s="90">
        <v>27.154</v>
      </c>
      <c r="O153" s="90">
        <v>1.4390000000000001</v>
      </c>
    </row>
    <row r="154" spans="1:16" s="37" customFormat="1" ht="27.75" customHeight="1">
      <c r="A154" s="67" t="s">
        <v>109</v>
      </c>
      <c r="B154" s="65" t="s">
        <v>110</v>
      </c>
      <c r="C154" s="66">
        <v>100</v>
      </c>
      <c r="D154" s="82">
        <v>8.8290000000000006</v>
      </c>
      <c r="E154" s="82">
        <v>8.0830000000000002</v>
      </c>
      <c r="F154" s="82">
        <v>12.253</v>
      </c>
      <c r="G154" s="82">
        <v>157.952</v>
      </c>
      <c r="H154" s="82">
        <v>0.10100000000000001</v>
      </c>
      <c r="I154" s="82">
        <v>1.6719999999999999</v>
      </c>
      <c r="J154" s="82">
        <v>13.02</v>
      </c>
      <c r="K154" s="82">
        <v>3.0960000000000001</v>
      </c>
      <c r="L154" s="82">
        <v>48.671999999999997</v>
      </c>
      <c r="M154" s="82">
        <v>134.821</v>
      </c>
      <c r="N154" s="82">
        <v>32.975000000000001</v>
      </c>
      <c r="O154" s="82">
        <v>0.872</v>
      </c>
    </row>
    <row r="155" spans="1:16" s="37" customFormat="1" ht="18" hidden="1" customHeight="1">
      <c r="A155" s="59"/>
      <c r="B155" s="53"/>
      <c r="C155" s="54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</row>
    <row r="156" spans="1:16" s="138" customFormat="1" ht="18" hidden="1" customHeight="1">
      <c r="A156" s="145"/>
      <c r="B156" s="146"/>
      <c r="C156" s="147"/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</row>
    <row r="157" spans="1:16" s="37" customFormat="1">
      <c r="A157" s="94">
        <v>321</v>
      </c>
      <c r="B157" s="95" t="s">
        <v>111</v>
      </c>
      <c r="C157" s="96">
        <v>150</v>
      </c>
      <c r="D157" s="97">
        <v>3.8919999999999999</v>
      </c>
      <c r="E157" s="97">
        <v>5.3544444444444439</v>
      </c>
      <c r="F157" s="97">
        <v>21.272222222222222</v>
      </c>
      <c r="G157" s="97">
        <v>157.49444444444444</v>
      </c>
      <c r="H157" s="97">
        <v>0.11222222222222224</v>
      </c>
      <c r="I157" s="97">
        <v>110.01666666666668</v>
      </c>
      <c r="J157" s="97">
        <v>27.999999999999996</v>
      </c>
      <c r="K157" s="97">
        <v>0.48888888888888887</v>
      </c>
      <c r="L157" s="97">
        <v>120.76666666666667</v>
      </c>
      <c r="M157" s="97">
        <v>91.06</v>
      </c>
      <c r="N157" s="97">
        <v>46.123333333333335</v>
      </c>
      <c r="O157" s="97">
        <v>1.83</v>
      </c>
    </row>
    <row r="158" spans="1:16" s="37" customFormat="1" ht="20.25" customHeight="1">
      <c r="A158" s="67">
        <v>349</v>
      </c>
      <c r="B158" s="65" t="s">
        <v>87</v>
      </c>
      <c r="C158" s="66">
        <v>180</v>
      </c>
      <c r="D158" s="82">
        <v>0.70200000000000007</v>
      </c>
      <c r="E158" s="82">
        <v>5.3999999999999992E-2</v>
      </c>
      <c r="F158" s="82">
        <v>27.09</v>
      </c>
      <c r="G158" s="82">
        <v>112.68</v>
      </c>
      <c r="H158" s="82">
        <v>1.8000000000000002E-2</v>
      </c>
      <c r="I158" s="82">
        <v>0.72</v>
      </c>
      <c r="J158" s="82">
        <v>0</v>
      </c>
      <c r="K158" s="82">
        <v>0.9900000000000001</v>
      </c>
      <c r="L158" s="82">
        <v>28.8</v>
      </c>
      <c r="M158" s="82">
        <v>26.279999999999998</v>
      </c>
      <c r="N158" s="82">
        <v>18.899999999999999</v>
      </c>
      <c r="O158" s="82">
        <v>0.62999999999999989</v>
      </c>
    </row>
    <row r="159" spans="1:16" s="37" customFormat="1">
      <c r="A159" s="66"/>
      <c r="B159" s="65" t="s">
        <v>33</v>
      </c>
      <c r="C159" s="66">
        <v>40</v>
      </c>
      <c r="D159" s="73">
        <v>3.16</v>
      </c>
      <c r="E159" s="73">
        <v>0.4</v>
      </c>
      <c r="F159" s="73">
        <v>19.32</v>
      </c>
      <c r="G159" s="73">
        <v>94</v>
      </c>
      <c r="H159" s="73">
        <v>6.4000000000000001E-2</v>
      </c>
      <c r="I159" s="73">
        <v>0</v>
      </c>
      <c r="J159" s="73">
        <v>0</v>
      </c>
      <c r="K159" s="73">
        <v>0.52</v>
      </c>
      <c r="L159" s="73">
        <v>9.1999999999999993</v>
      </c>
      <c r="M159" s="73">
        <v>34.799999999999997</v>
      </c>
      <c r="N159" s="73">
        <v>13.2</v>
      </c>
      <c r="O159" s="73">
        <v>0.8</v>
      </c>
    </row>
    <row r="160" spans="1:16" s="37" customFormat="1">
      <c r="A160" s="66"/>
      <c r="B160" s="65" t="s">
        <v>34</v>
      </c>
      <c r="C160" s="85">
        <v>20</v>
      </c>
      <c r="D160" s="82">
        <v>1.32</v>
      </c>
      <c r="E160" s="82">
        <v>0.24</v>
      </c>
      <c r="F160" s="82">
        <v>7.9279999999999999</v>
      </c>
      <c r="G160" s="82">
        <v>39.6</v>
      </c>
      <c r="H160" s="82">
        <v>3.4000000000000002E-2</v>
      </c>
      <c r="I160" s="82">
        <v>0</v>
      </c>
      <c r="J160" s="82">
        <v>0</v>
      </c>
      <c r="K160" s="82">
        <v>0.2</v>
      </c>
      <c r="L160" s="82">
        <v>5.8</v>
      </c>
      <c r="M160" s="82">
        <v>30</v>
      </c>
      <c r="N160" s="82">
        <v>9.4</v>
      </c>
      <c r="O160" s="82">
        <v>0.78</v>
      </c>
    </row>
    <row r="161" spans="1:16" s="37" customFormat="1">
      <c r="A161" s="27"/>
      <c r="B161" s="49" t="s">
        <v>35</v>
      </c>
      <c r="C161" s="50">
        <f t="shared" ref="C161:O161" si="22">SUM(C152:C160)</f>
        <v>750</v>
      </c>
      <c r="D161" s="51">
        <f t="shared" si="22"/>
        <v>23.37</v>
      </c>
      <c r="E161" s="51">
        <f t="shared" si="22"/>
        <v>22.061244444444437</v>
      </c>
      <c r="F161" s="51">
        <f t="shared" si="22"/>
        <v>109.32802222222222</v>
      </c>
      <c r="G161" s="51">
        <f t="shared" si="22"/>
        <v>741.08804444444456</v>
      </c>
      <c r="H161" s="51">
        <f t="shared" si="22"/>
        <v>0.46822222222222232</v>
      </c>
      <c r="I161" s="51">
        <f t="shared" si="22"/>
        <v>132.42166666666668</v>
      </c>
      <c r="J161" s="51">
        <f t="shared" si="22"/>
        <v>65.52</v>
      </c>
      <c r="K161" s="51">
        <f t="shared" si="22"/>
        <v>8.3318888888888889</v>
      </c>
      <c r="L161" s="51">
        <f t="shared" si="22"/>
        <v>261.26966666666669</v>
      </c>
      <c r="M161" s="51">
        <f t="shared" si="22"/>
        <v>451.96799999999996</v>
      </c>
      <c r="N161" s="51">
        <f t="shared" si="22"/>
        <v>160.29233333333335</v>
      </c>
      <c r="O161" s="51">
        <f t="shared" si="22"/>
        <v>7.149</v>
      </c>
    </row>
    <row r="162" spans="1:16" s="37" customFormat="1">
      <c r="A162" s="27"/>
      <c r="B162" s="86" t="s">
        <v>112</v>
      </c>
      <c r="C162" s="93">
        <f t="shared" ref="C162:O162" si="23">C161+C150</f>
        <v>1305</v>
      </c>
      <c r="D162" s="88">
        <f t="shared" si="23"/>
        <v>44.812199999999997</v>
      </c>
      <c r="E162" s="88">
        <f t="shared" si="23"/>
        <v>30.666044444444438</v>
      </c>
      <c r="F162" s="88">
        <f t="shared" si="23"/>
        <v>195.8018222222222</v>
      </c>
      <c r="G162" s="88">
        <f t="shared" si="23"/>
        <v>1255.8492444444446</v>
      </c>
      <c r="H162" s="88">
        <f t="shared" si="23"/>
        <v>1.0100222222222224</v>
      </c>
      <c r="I162" s="88">
        <f t="shared" si="23"/>
        <v>212.46566666666666</v>
      </c>
      <c r="J162" s="88">
        <f t="shared" si="23"/>
        <v>6382.32</v>
      </c>
      <c r="K162" s="88">
        <f t="shared" si="23"/>
        <v>10.572511111111112</v>
      </c>
      <c r="L162" s="88">
        <f t="shared" si="23"/>
        <v>345.81411111111117</v>
      </c>
      <c r="M162" s="88">
        <f t="shared" si="23"/>
        <v>852.36199999999985</v>
      </c>
      <c r="N162" s="88">
        <f t="shared" si="23"/>
        <v>241.49433333333334</v>
      </c>
      <c r="O162" s="88">
        <f t="shared" si="23"/>
        <v>18.327600000000004</v>
      </c>
    </row>
    <row r="163" spans="1:16" s="37" customFormat="1">
      <c r="A163" s="241" t="s">
        <v>113</v>
      </c>
      <c r="B163" s="241"/>
      <c r="C163" s="241"/>
      <c r="D163" s="241"/>
      <c r="E163" s="241"/>
      <c r="F163" s="241"/>
      <c r="G163" s="241"/>
      <c r="H163" s="89"/>
      <c r="I163" s="89"/>
      <c r="J163" s="89"/>
      <c r="K163" s="89"/>
      <c r="L163" s="89"/>
      <c r="M163" s="89"/>
      <c r="N163" s="89"/>
      <c r="O163" s="89"/>
    </row>
    <row r="164" spans="1:16" s="37" customFormat="1">
      <c r="A164" s="246" t="s">
        <v>19</v>
      </c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</row>
    <row r="165" spans="1:16" s="37" customFormat="1" ht="22.5">
      <c r="A165" s="67">
        <v>45</v>
      </c>
      <c r="B165" s="65" t="s">
        <v>43</v>
      </c>
      <c r="C165" s="66">
        <v>60</v>
      </c>
      <c r="D165" s="82">
        <v>0.92400000000000004</v>
      </c>
      <c r="E165" s="82">
        <v>3.05</v>
      </c>
      <c r="F165" s="82">
        <v>5.617</v>
      </c>
      <c r="G165" s="82">
        <v>54.203000000000003</v>
      </c>
      <c r="H165" s="82">
        <v>1.7999999999999999E-2</v>
      </c>
      <c r="I165" s="82">
        <v>21.45</v>
      </c>
      <c r="J165" s="64"/>
      <c r="K165" s="82">
        <v>1.391</v>
      </c>
      <c r="L165" s="82">
        <v>24.18</v>
      </c>
      <c r="M165" s="82">
        <v>17.93</v>
      </c>
      <c r="N165" s="82">
        <v>9.8000000000000007</v>
      </c>
      <c r="O165" s="82">
        <v>0.33300000000000002</v>
      </c>
      <c r="P165" s="82">
        <v>121.41</v>
      </c>
    </row>
    <row r="166" spans="1:16" s="37" customFormat="1" ht="22.5">
      <c r="A166" s="109" t="s">
        <v>114</v>
      </c>
      <c r="B166" s="65" t="s">
        <v>115</v>
      </c>
      <c r="C166" s="66">
        <v>90</v>
      </c>
      <c r="D166" s="82">
        <v>8.6010000000000009</v>
      </c>
      <c r="E166" s="82">
        <v>9.7690000000000001</v>
      </c>
      <c r="F166" s="82">
        <v>9.6679999999999993</v>
      </c>
      <c r="G166" s="82">
        <v>161.40700000000001</v>
      </c>
      <c r="H166" s="82">
        <v>9.6000000000000002E-2</v>
      </c>
      <c r="I166" s="82">
        <v>2.597</v>
      </c>
      <c r="J166" s="82">
        <v>34.774999999999999</v>
      </c>
      <c r="K166" s="82">
        <v>1.272</v>
      </c>
      <c r="L166" s="82">
        <v>22.19</v>
      </c>
      <c r="M166" s="82">
        <v>89.947999999999993</v>
      </c>
      <c r="N166" s="82">
        <v>14.218</v>
      </c>
      <c r="O166" s="82">
        <v>0.91500000000000004</v>
      </c>
    </row>
    <row r="167" spans="1:16" s="37" customFormat="1" hidden="1">
      <c r="A167" s="67"/>
      <c r="B167" s="65"/>
      <c r="C167" s="66"/>
      <c r="D167" s="82"/>
      <c r="E167" s="82"/>
      <c r="F167" s="82"/>
      <c r="G167" s="82"/>
      <c r="H167" s="82"/>
      <c r="I167" s="82"/>
      <c r="J167" s="64"/>
      <c r="K167" s="82"/>
      <c r="L167" s="82"/>
      <c r="M167" s="82"/>
      <c r="N167" s="82"/>
      <c r="O167" s="82"/>
    </row>
    <row r="168" spans="1:16" s="138" customFormat="1" hidden="1">
      <c r="A168" s="149"/>
      <c r="B168" s="135"/>
      <c r="C168" s="136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</row>
    <row r="169" spans="1:16" s="37" customFormat="1" ht="22.5">
      <c r="A169" s="102">
        <v>309</v>
      </c>
      <c r="B169" s="103" t="s">
        <v>116</v>
      </c>
      <c r="C169" s="104">
        <v>160</v>
      </c>
      <c r="D169" s="90">
        <v>6.0383999999999993</v>
      </c>
      <c r="E169" s="90">
        <v>4.5749333333333331</v>
      </c>
      <c r="F169" s="90">
        <v>38.497066666666669</v>
      </c>
      <c r="G169" s="90">
        <v>219.48053333333334</v>
      </c>
      <c r="H169" s="90">
        <v>9.2799999999999994E-2</v>
      </c>
      <c r="I169" s="90">
        <v>0</v>
      </c>
      <c r="J169" s="90">
        <v>21.333333333333332</v>
      </c>
      <c r="K169" s="90">
        <v>0.87146666666666661</v>
      </c>
      <c r="L169" s="90">
        <v>13.928533333333332</v>
      </c>
      <c r="M169" s="90">
        <v>49.488</v>
      </c>
      <c r="N169" s="90">
        <v>8.8575999999999997</v>
      </c>
      <c r="O169" s="90">
        <v>0.90133333333333332</v>
      </c>
    </row>
    <row r="170" spans="1:16" s="37" customFormat="1" ht="29.25" customHeight="1">
      <c r="A170" s="59" t="s">
        <v>57</v>
      </c>
      <c r="B170" s="53" t="s">
        <v>58</v>
      </c>
      <c r="C170" s="54">
        <v>187</v>
      </c>
      <c r="D170" s="56">
        <v>5.3999999999999999E-2</v>
      </c>
      <c r="E170" s="56">
        <v>6.0000000000000001E-3</v>
      </c>
      <c r="F170" s="56">
        <v>9.1649999999999991</v>
      </c>
      <c r="G170" s="56">
        <v>37.962000000000003</v>
      </c>
      <c r="H170" s="56">
        <v>3.0000000000000001E-3</v>
      </c>
      <c r="I170" s="56">
        <v>2.5</v>
      </c>
      <c r="J170" s="57"/>
      <c r="K170" s="56">
        <v>1.2E-2</v>
      </c>
      <c r="L170" s="56">
        <v>7.35</v>
      </c>
      <c r="M170" s="56">
        <v>9.56</v>
      </c>
      <c r="N170" s="56">
        <v>5.12</v>
      </c>
      <c r="O170" s="56">
        <v>0.88300000000000001</v>
      </c>
    </row>
    <row r="171" spans="1:16" s="37" customFormat="1">
      <c r="A171" s="66"/>
      <c r="B171" s="53" t="s">
        <v>23</v>
      </c>
      <c r="C171" s="54">
        <v>40</v>
      </c>
      <c r="D171" s="56">
        <v>3.04</v>
      </c>
      <c r="E171" s="56">
        <v>1.1200000000000001</v>
      </c>
      <c r="F171" s="56">
        <v>20.560000000000002</v>
      </c>
      <c r="G171" s="56">
        <v>104.48</v>
      </c>
      <c r="H171" s="56">
        <v>6.2000000000000006E-2</v>
      </c>
      <c r="I171" s="56">
        <v>0.8</v>
      </c>
      <c r="J171" s="56">
        <v>0</v>
      </c>
      <c r="K171" s="56">
        <v>0.62222222222222223</v>
      </c>
      <c r="L171" s="56">
        <v>18.044444444444444</v>
      </c>
      <c r="M171" s="56">
        <v>26</v>
      </c>
      <c r="N171" s="56">
        <v>4.7999999999999989</v>
      </c>
      <c r="O171" s="56">
        <v>0.48</v>
      </c>
    </row>
    <row r="172" spans="1:16" s="37" customFormat="1">
      <c r="B172" s="49" t="s">
        <v>25</v>
      </c>
      <c r="C172" s="50">
        <f t="shared" ref="C172:O172" si="24">SUM(C165:C171)</f>
        <v>537</v>
      </c>
      <c r="D172" s="51">
        <f t="shared" si="24"/>
        <v>18.657399999999999</v>
      </c>
      <c r="E172" s="51">
        <f t="shared" si="24"/>
        <v>18.519933333333334</v>
      </c>
      <c r="F172" s="51">
        <f t="shared" si="24"/>
        <v>83.507066666666674</v>
      </c>
      <c r="G172" s="51">
        <f t="shared" si="24"/>
        <v>577.53253333333339</v>
      </c>
      <c r="H172" s="51">
        <f t="shared" si="24"/>
        <v>0.27179999999999999</v>
      </c>
      <c r="I172" s="51">
        <f t="shared" si="24"/>
        <v>27.347000000000001</v>
      </c>
      <c r="J172" s="51">
        <f t="shared" si="24"/>
        <v>56.108333333333334</v>
      </c>
      <c r="K172" s="51">
        <f t="shared" si="24"/>
        <v>4.1686888888888891</v>
      </c>
      <c r="L172" s="51">
        <f t="shared" si="24"/>
        <v>85.69297777777777</v>
      </c>
      <c r="M172" s="51">
        <f t="shared" si="24"/>
        <v>192.92599999999999</v>
      </c>
      <c r="N172" s="51">
        <f t="shared" si="24"/>
        <v>42.795599999999993</v>
      </c>
      <c r="O172" s="51">
        <f t="shared" si="24"/>
        <v>3.5123333333333333</v>
      </c>
    </row>
    <row r="173" spans="1:16" s="37" customFormat="1">
      <c r="A173" s="246" t="s">
        <v>26</v>
      </c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</row>
    <row r="174" spans="1:16" s="37" customFormat="1" ht="20.25" customHeight="1">
      <c r="A174" s="67"/>
      <c r="B174" s="65" t="s">
        <v>117</v>
      </c>
      <c r="C174" s="66">
        <v>50</v>
      </c>
      <c r="D174" s="82">
        <v>1</v>
      </c>
      <c r="E174" s="82">
        <v>7</v>
      </c>
      <c r="F174" s="82">
        <v>4.2</v>
      </c>
      <c r="G174" s="82">
        <v>73.5</v>
      </c>
      <c r="H174" s="82">
        <v>0.01</v>
      </c>
      <c r="I174" s="82">
        <v>3.5</v>
      </c>
      <c r="J174" s="82">
        <v>0</v>
      </c>
      <c r="K174" s="82">
        <v>1.5</v>
      </c>
      <c r="L174" s="82">
        <v>20.5</v>
      </c>
      <c r="M174" s="82">
        <v>18.5</v>
      </c>
      <c r="N174" s="82">
        <v>7.5</v>
      </c>
      <c r="O174" s="82">
        <v>0.35</v>
      </c>
    </row>
    <row r="175" spans="1:16" s="37" customFormat="1" ht="17.25" customHeight="1">
      <c r="A175" s="67">
        <v>99</v>
      </c>
      <c r="B175" s="65" t="s">
        <v>118</v>
      </c>
      <c r="C175" s="66">
        <v>200</v>
      </c>
      <c r="D175" s="82">
        <v>1.4776</v>
      </c>
      <c r="E175" s="82">
        <v>4.2072000000000003</v>
      </c>
      <c r="F175" s="82">
        <v>8.8439999999999994</v>
      </c>
      <c r="G175" s="82">
        <v>79.564000000000007</v>
      </c>
      <c r="H175" s="82">
        <v>6.8000000000000005E-2</v>
      </c>
      <c r="I175" s="82">
        <v>16.96</v>
      </c>
      <c r="J175" s="82">
        <v>0</v>
      </c>
      <c r="K175" s="82">
        <v>1.8751999999999998</v>
      </c>
      <c r="L175" s="82">
        <v>20.384</v>
      </c>
      <c r="M175" s="82">
        <v>41.351999999999997</v>
      </c>
      <c r="N175" s="82">
        <v>17.272000000000002</v>
      </c>
      <c r="O175" s="82">
        <v>0.63839999999999997</v>
      </c>
    </row>
    <row r="176" spans="1:16" s="37" customFormat="1">
      <c r="A176" s="72">
        <v>259</v>
      </c>
      <c r="B176" s="62" t="s">
        <v>119</v>
      </c>
      <c r="C176" s="63">
        <v>200</v>
      </c>
      <c r="D176" s="73">
        <v>14.782</v>
      </c>
      <c r="E176" s="73">
        <v>22.273</v>
      </c>
      <c r="F176" s="73">
        <v>20.814</v>
      </c>
      <c r="G176" s="73">
        <v>343.63299999999998</v>
      </c>
      <c r="H176" s="73">
        <v>0.59</v>
      </c>
      <c r="I176" s="73">
        <v>27.05</v>
      </c>
      <c r="J176" s="84"/>
      <c r="K176" s="73">
        <v>2.742</v>
      </c>
      <c r="L176" s="73">
        <v>26.292999999999999</v>
      </c>
      <c r="M176" s="73">
        <v>215.977</v>
      </c>
      <c r="N176" s="73">
        <v>51.670999999999999</v>
      </c>
      <c r="O176" s="73">
        <v>2.9039999999999999</v>
      </c>
    </row>
    <row r="177" spans="1:15" s="37" customFormat="1">
      <c r="A177" s="66"/>
      <c r="B177" s="65" t="s">
        <v>62</v>
      </c>
      <c r="C177" s="66">
        <v>180</v>
      </c>
      <c r="D177" s="82">
        <v>0.9</v>
      </c>
      <c r="E177" s="82">
        <v>0.18</v>
      </c>
      <c r="F177" s="82">
        <v>18.18</v>
      </c>
      <c r="G177" s="82">
        <v>82.8</v>
      </c>
      <c r="H177" s="82">
        <v>1.8000000000000002E-2</v>
      </c>
      <c r="I177" s="82">
        <v>36</v>
      </c>
      <c r="J177" s="82">
        <v>0</v>
      </c>
      <c r="K177" s="82">
        <v>0.18</v>
      </c>
      <c r="L177" s="82">
        <v>12.600000000000001</v>
      </c>
      <c r="M177" s="82">
        <v>12.600000000000001</v>
      </c>
      <c r="N177" s="82">
        <v>7.2</v>
      </c>
      <c r="O177" s="82">
        <v>2.5199999999999996</v>
      </c>
    </row>
    <row r="178" spans="1:15" s="37" customFormat="1">
      <c r="A178" s="66"/>
      <c r="B178" s="65" t="s">
        <v>33</v>
      </c>
      <c r="C178" s="66">
        <v>40</v>
      </c>
      <c r="D178" s="73">
        <v>3.16</v>
      </c>
      <c r="E178" s="73">
        <v>0.4</v>
      </c>
      <c r="F178" s="73">
        <v>19.32</v>
      </c>
      <c r="G178" s="73">
        <v>94</v>
      </c>
      <c r="H178" s="73">
        <v>6.4000000000000001E-2</v>
      </c>
      <c r="I178" s="73">
        <v>0</v>
      </c>
      <c r="J178" s="73">
        <v>0</v>
      </c>
      <c r="K178" s="73">
        <v>0.52</v>
      </c>
      <c r="L178" s="73">
        <v>9.1999999999999993</v>
      </c>
      <c r="M178" s="73">
        <v>34.799999999999997</v>
      </c>
      <c r="N178" s="73">
        <v>13.2</v>
      </c>
      <c r="O178" s="73">
        <v>0.8</v>
      </c>
    </row>
    <row r="179" spans="1:15" s="37" customFormat="1" ht="18" customHeight="1">
      <c r="A179" s="66"/>
      <c r="B179" s="65" t="s">
        <v>34</v>
      </c>
      <c r="C179" s="85">
        <v>20</v>
      </c>
      <c r="D179" s="82">
        <v>1.32</v>
      </c>
      <c r="E179" s="82">
        <v>0.24</v>
      </c>
      <c r="F179" s="82">
        <v>7.9279999999999999</v>
      </c>
      <c r="G179" s="82">
        <v>39.6</v>
      </c>
      <c r="H179" s="82">
        <v>3.4000000000000002E-2</v>
      </c>
      <c r="I179" s="82">
        <v>0</v>
      </c>
      <c r="J179" s="82">
        <v>0</v>
      </c>
      <c r="K179" s="82">
        <v>0.2</v>
      </c>
      <c r="L179" s="82">
        <v>5.8</v>
      </c>
      <c r="M179" s="82">
        <v>30</v>
      </c>
      <c r="N179" s="82">
        <v>9.4</v>
      </c>
      <c r="O179" s="82">
        <v>0.78</v>
      </c>
    </row>
    <row r="180" spans="1:15" s="37" customFormat="1">
      <c r="A180" s="27"/>
      <c r="B180" s="49" t="s">
        <v>35</v>
      </c>
      <c r="C180" s="50">
        <f t="shared" ref="C180:O180" si="25">SUM(C174:C179)</f>
        <v>690</v>
      </c>
      <c r="D180" s="51">
        <f t="shared" si="25"/>
        <v>22.639599999999998</v>
      </c>
      <c r="E180" s="51">
        <f t="shared" si="25"/>
        <v>34.300199999999997</v>
      </c>
      <c r="F180" s="51">
        <f t="shared" si="25"/>
        <v>79.286000000000001</v>
      </c>
      <c r="G180" s="51">
        <f t="shared" si="25"/>
        <v>713.09699999999998</v>
      </c>
      <c r="H180" s="51">
        <f t="shared" si="25"/>
        <v>0.78400000000000003</v>
      </c>
      <c r="I180" s="51">
        <f t="shared" si="25"/>
        <v>83.51</v>
      </c>
      <c r="J180" s="51">
        <f t="shared" si="25"/>
        <v>0</v>
      </c>
      <c r="K180" s="51">
        <f t="shared" si="25"/>
        <v>7.0171999999999999</v>
      </c>
      <c r="L180" s="51">
        <f t="shared" si="25"/>
        <v>94.776999999999987</v>
      </c>
      <c r="M180" s="51">
        <f t="shared" si="25"/>
        <v>353.22900000000004</v>
      </c>
      <c r="N180" s="51">
        <f t="shared" si="25"/>
        <v>106.24300000000001</v>
      </c>
      <c r="O180" s="51">
        <f t="shared" si="25"/>
        <v>7.9923999999999999</v>
      </c>
    </row>
    <row r="181" spans="1:15" s="37" customFormat="1">
      <c r="A181" s="27"/>
      <c r="B181" s="86" t="s">
        <v>120</v>
      </c>
      <c r="C181" s="100">
        <f t="shared" ref="C181:O181" si="26">C180+C172</f>
        <v>1227</v>
      </c>
      <c r="D181" s="88">
        <f t="shared" si="26"/>
        <v>41.296999999999997</v>
      </c>
      <c r="E181" s="88">
        <f t="shared" si="26"/>
        <v>52.820133333333331</v>
      </c>
      <c r="F181" s="88">
        <f t="shared" si="26"/>
        <v>162.79306666666668</v>
      </c>
      <c r="G181" s="88">
        <f t="shared" si="26"/>
        <v>1290.6295333333333</v>
      </c>
      <c r="H181" s="88">
        <f t="shared" si="26"/>
        <v>1.0558000000000001</v>
      </c>
      <c r="I181" s="88">
        <f t="shared" si="26"/>
        <v>110.857</v>
      </c>
      <c r="J181" s="88">
        <f t="shared" si="26"/>
        <v>56.108333333333334</v>
      </c>
      <c r="K181" s="88">
        <f t="shared" si="26"/>
        <v>11.18588888888889</v>
      </c>
      <c r="L181" s="88">
        <f t="shared" si="26"/>
        <v>180.46997777777776</v>
      </c>
      <c r="M181" s="88">
        <f t="shared" si="26"/>
        <v>546.15499999999997</v>
      </c>
      <c r="N181" s="88">
        <f t="shared" si="26"/>
        <v>149.0386</v>
      </c>
      <c r="O181" s="88">
        <f t="shared" si="26"/>
        <v>11.504733333333334</v>
      </c>
    </row>
    <row r="182" spans="1:15" s="37" customFormat="1">
      <c r="A182" s="241" t="s">
        <v>121</v>
      </c>
      <c r="B182" s="241"/>
      <c r="C182" s="241"/>
      <c r="D182" s="241"/>
      <c r="E182" s="241"/>
      <c r="F182" s="241"/>
      <c r="G182" s="241"/>
      <c r="H182" s="89"/>
      <c r="I182" s="89"/>
      <c r="J182" s="89"/>
      <c r="K182" s="89"/>
      <c r="L182" s="89"/>
      <c r="M182" s="89"/>
      <c r="N182" s="89"/>
      <c r="O182" s="89"/>
    </row>
    <row r="183" spans="1:15" s="37" customFormat="1">
      <c r="A183" s="246" t="s">
        <v>19</v>
      </c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</row>
    <row r="184" spans="1:15" s="37" customFormat="1">
      <c r="A184" s="67">
        <v>175</v>
      </c>
      <c r="B184" s="65" t="s">
        <v>122</v>
      </c>
      <c r="C184" s="66">
        <v>180</v>
      </c>
      <c r="D184" s="82">
        <v>5.0183999999999989</v>
      </c>
      <c r="E184" s="82">
        <v>8.5419</v>
      </c>
      <c r="F184" s="82">
        <v>35.443800000000003</v>
      </c>
      <c r="G184" s="82">
        <v>239.31990000000002</v>
      </c>
      <c r="H184" s="82">
        <v>9.0900000000000009E-2</v>
      </c>
      <c r="I184" s="82">
        <v>0.49140000000000006</v>
      </c>
      <c r="J184" s="82">
        <v>40.590000000000003</v>
      </c>
      <c r="K184" s="82">
        <v>0.17370000000000002</v>
      </c>
      <c r="L184" s="82">
        <v>105.291</v>
      </c>
      <c r="M184" s="82">
        <v>129.339</v>
      </c>
      <c r="N184" s="82">
        <v>30.015000000000001</v>
      </c>
      <c r="O184" s="82">
        <v>0.66600000000000004</v>
      </c>
    </row>
    <row r="185" spans="1:15" s="37" customFormat="1">
      <c r="A185" s="67">
        <v>382</v>
      </c>
      <c r="B185" s="65" t="s">
        <v>21</v>
      </c>
      <c r="C185" s="66">
        <v>180</v>
      </c>
      <c r="D185" s="82">
        <v>3.1419999999999999</v>
      </c>
      <c r="E185" s="82">
        <v>2.5110000000000001</v>
      </c>
      <c r="F185" s="82">
        <v>16.344000000000001</v>
      </c>
      <c r="G185" s="82">
        <v>101.58199999999999</v>
      </c>
      <c r="H185" s="82">
        <v>1.9800000000000002E-2</v>
      </c>
      <c r="I185" s="82">
        <v>0.48599999999999999</v>
      </c>
      <c r="J185" s="82">
        <v>8.1969999999999992</v>
      </c>
      <c r="K185" s="82">
        <v>9.9000000000000008E-3</v>
      </c>
      <c r="L185" s="82">
        <v>101.34699999999999</v>
      </c>
      <c r="M185" s="82">
        <v>94.122</v>
      </c>
      <c r="N185" s="82">
        <v>25.11</v>
      </c>
      <c r="O185" s="82">
        <v>0.83</v>
      </c>
    </row>
    <row r="186" spans="1:15" s="37" customFormat="1">
      <c r="A186" s="67">
        <v>15</v>
      </c>
      <c r="B186" s="65" t="s">
        <v>68</v>
      </c>
      <c r="C186" s="66">
        <v>20</v>
      </c>
      <c r="D186" s="82">
        <v>5.2</v>
      </c>
      <c r="E186" s="82">
        <v>5.22</v>
      </c>
      <c r="F186" s="64"/>
      <c r="G186" s="82">
        <v>68.8</v>
      </c>
      <c r="H186" s="82">
        <v>6.0000000000000001E-3</v>
      </c>
      <c r="I186" s="82">
        <v>0.16</v>
      </c>
      <c r="J186" s="82">
        <v>46</v>
      </c>
      <c r="K186" s="82">
        <v>0.1</v>
      </c>
      <c r="L186" s="82">
        <v>200</v>
      </c>
      <c r="M186" s="82">
        <v>128</v>
      </c>
      <c r="N186" s="82">
        <v>9</v>
      </c>
      <c r="O186" s="82">
        <v>0.2</v>
      </c>
    </row>
    <row r="187" spans="1:15" s="107" customFormat="1">
      <c r="A187" s="116"/>
      <c r="B187" s="53" t="s">
        <v>23</v>
      </c>
      <c r="C187" s="54">
        <v>40</v>
      </c>
      <c r="D187" s="56">
        <v>3.04</v>
      </c>
      <c r="E187" s="56">
        <v>1.1200000000000001</v>
      </c>
      <c r="F187" s="56">
        <v>20.560000000000002</v>
      </c>
      <c r="G187" s="56">
        <v>104.48</v>
      </c>
      <c r="H187" s="56">
        <v>6.2000000000000006E-2</v>
      </c>
      <c r="I187" s="56">
        <v>0.8</v>
      </c>
      <c r="J187" s="56">
        <v>0</v>
      </c>
      <c r="K187" s="56">
        <v>0.62222222222222223</v>
      </c>
      <c r="L187" s="56">
        <v>18.044444444444444</v>
      </c>
      <c r="M187" s="56">
        <v>26</v>
      </c>
      <c r="N187" s="56">
        <v>4.7999999999999989</v>
      </c>
      <c r="O187" s="56">
        <v>0.48</v>
      </c>
    </row>
    <row r="188" spans="1:15" s="37" customFormat="1">
      <c r="A188" s="110"/>
      <c r="B188" s="65" t="s">
        <v>42</v>
      </c>
      <c r="C188" s="85">
        <v>100</v>
      </c>
      <c r="D188" s="82">
        <v>0.4</v>
      </c>
      <c r="E188" s="82">
        <v>0.3</v>
      </c>
      <c r="F188" s="82">
        <v>10.299999999999999</v>
      </c>
      <c r="G188" s="82">
        <v>47</v>
      </c>
      <c r="H188" s="82">
        <v>1.9999999999999997E-2</v>
      </c>
      <c r="I188" s="82">
        <v>5</v>
      </c>
      <c r="J188" s="82">
        <v>0</v>
      </c>
      <c r="K188" s="82">
        <v>0.4</v>
      </c>
      <c r="L188" s="82">
        <v>19</v>
      </c>
      <c r="M188" s="82">
        <v>16</v>
      </c>
      <c r="N188" s="82">
        <v>12</v>
      </c>
      <c r="O188" s="82">
        <v>2.2999999999999998</v>
      </c>
    </row>
    <row r="189" spans="1:15" s="37" customFormat="1">
      <c r="B189" s="49" t="s">
        <v>25</v>
      </c>
      <c r="C189" s="50">
        <f t="shared" ref="C189:O189" si="27">SUM(C184:C188)</f>
        <v>520</v>
      </c>
      <c r="D189" s="51">
        <f t="shared" si="27"/>
        <v>16.800399999999996</v>
      </c>
      <c r="E189" s="51">
        <f t="shared" si="27"/>
        <v>17.692900000000002</v>
      </c>
      <c r="F189" s="51">
        <f t="shared" si="27"/>
        <v>82.647800000000004</v>
      </c>
      <c r="G189" s="51">
        <f t="shared" si="27"/>
        <v>561.18190000000004</v>
      </c>
      <c r="H189" s="51">
        <f t="shared" si="27"/>
        <v>0.19870000000000002</v>
      </c>
      <c r="I189" s="51">
        <f t="shared" si="27"/>
        <v>6.9374000000000002</v>
      </c>
      <c r="J189" s="51">
        <f t="shared" si="27"/>
        <v>94.787000000000006</v>
      </c>
      <c r="K189" s="51">
        <f t="shared" si="27"/>
        <v>1.3058222222222224</v>
      </c>
      <c r="L189" s="51">
        <f t="shared" si="27"/>
        <v>443.6824444444444</v>
      </c>
      <c r="M189" s="51">
        <f t="shared" si="27"/>
        <v>393.46100000000001</v>
      </c>
      <c r="N189" s="51">
        <f t="shared" si="27"/>
        <v>80.924999999999997</v>
      </c>
      <c r="O189" s="51">
        <f t="shared" si="27"/>
        <v>4.476</v>
      </c>
    </row>
    <row r="190" spans="1:15" s="37" customFormat="1">
      <c r="A190" s="246" t="s">
        <v>26</v>
      </c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</row>
    <row r="191" spans="1:15" s="37" customFormat="1" ht="30" customHeight="1">
      <c r="A191" s="67">
        <v>67</v>
      </c>
      <c r="B191" s="65" t="s">
        <v>123</v>
      </c>
      <c r="C191" s="66">
        <v>60</v>
      </c>
      <c r="D191" s="82">
        <v>0.76400000000000001</v>
      </c>
      <c r="E191" s="82">
        <v>6.0990000000000002</v>
      </c>
      <c r="F191" s="82">
        <v>4.4550000000000001</v>
      </c>
      <c r="G191" s="82">
        <v>76.346000000000004</v>
      </c>
      <c r="H191" s="82">
        <v>0.03</v>
      </c>
      <c r="I191" s="82">
        <v>5.7</v>
      </c>
      <c r="J191" s="64"/>
      <c r="K191" s="82">
        <v>2.7269999999999999</v>
      </c>
      <c r="L191" s="82">
        <v>13.68</v>
      </c>
      <c r="M191" s="82">
        <v>25.16</v>
      </c>
      <c r="N191" s="82">
        <v>11.55</v>
      </c>
      <c r="O191" s="82">
        <v>0.47799999999999998</v>
      </c>
    </row>
    <row r="192" spans="1:15" s="37" customFormat="1">
      <c r="A192" s="81">
        <v>155</v>
      </c>
      <c r="B192" s="62" t="s">
        <v>124</v>
      </c>
      <c r="C192" s="63">
        <v>200</v>
      </c>
      <c r="D192" s="73">
        <v>5.5670000000000002</v>
      </c>
      <c r="E192" s="73">
        <v>7.1289999999999996</v>
      </c>
      <c r="F192" s="73">
        <v>9.8979999999999997</v>
      </c>
      <c r="G192" s="73">
        <v>126.441</v>
      </c>
      <c r="H192" s="73">
        <v>4.8000000000000001E-2</v>
      </c>
      <c r="I192" s="73">
        <v>1.8080000000000001</v>
      </c>
      <c r="J192" s="73">
        <v>7.6</v>
      </c>
      <c r="K192" s="73">
        <v>2.9340000000000002</v>
      </c>
      <c r="L192" s="73">
        <v>19.661999999999999</v>
      </c>
      <c r="M192" s="73">
        <v>53.593000000000004</v>
      </c>
      <c r="N192" s="73">
        <v>11.03</v>
      </c>
      <c r="O192" s="73">
        <v>0.65400000000000003</v>
      </c>
    </row>
    <row r="193" spans="1:15" s="37" customFormat="1" ht="21" customHeight="1">
      <c r="A193" s="61" t="s">
        <v>125</v>
      </c>
      <c r="B193" s="62" t="s">
        <v>126</v>
      </c>
      <c r="C193" s="63">
        <v>90</v>
      </c>
      <c r="D193" s="98">
        <v>11.627000000000001</v>
      </c>
      <c r="E193" s="98">
        <v>8.625</v>
      </c>
      <c r="F193" s="98">
        <v>11.952999999999999</v>
      </c>
      <c r="G193" s="98">
        <v>172.77799999999999</v>
      </c>
      <c r="H193" s="98">
        <v>9.0999999999999998E-2</v>
      </c>
      <c r="I193" s="98">
        <v>0.98099999999999998</v>
      </c>
      <c r="J193" s="98">
        <v>51.329000000000001</v>
      </c>
      <c r="K193" s="98">
        <v>0.503</v>
      </c>
      <c r="L193" s="98">
        <v>30.943000000000001</v>
      </c>
      <c r="M193" s="98">
        <v>106.069</v>
      </c>
      <c r="N193" s="98">
        <v>17.385999999999999</v>
      </c>
      <c r="O193" s="98">
        <v>1.056</v>
      </c>
    </row>
    <row r="194" spans="1:15" s="37" customFormat="1" ht="21" hidden="1" customHeight="1">
      <c r="A194" s="61"/>
      <c r="B194" s="62"/>
      <c r="C194" s="6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</row>
    <row r="195" spans="1:15" s="138" customFormat="1" ht="21" hidden="1" customHeight="1">
      <c r="A195" s="151"/>
      <c r="B195" s="152"/>
      <c r="C195" s="153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</row>
    <row r="196" spans="1:15" s="37" customFormat="1">
      <c r="A196" s="67" t="s">
        <v>127</v>
      </c>
      <c r="B196" s="65" t="s">
        <v>92</v>
      </c>
      <c r="C196" s="66">
        <v>150</v>
      </c>
      <c r="D196" s="73">
        <v>3.8079999999999998</v>
      </c>
      <c r="E196" s="73">
        <v>3.0779999999999998</v>
      </c>
      <c r="F196" s="73">
        <v>40.006</v>
      </c>
      <c r="G196" s="73">
        <v>202.952</v>
      </c>
      <c r="H196" s="73">
        <v>4.3999999999999997E-2</v>
      </c>
      <c r="I196" s="84"/>
      <c r="J196" s="73">
        <v>14</v>
      </c>
      <c r="K196" s="73">
        <v>0.251</v>
      </c>
      <c r="L196" s="73">
        <v>5.7119999999999997</v>
      </c>
      <c r="M196" s="73">
        <v>82.162999999999997</v>
      </c>
      <c r="N196" s="73">
        <v>27.033000000000001</v>
      </c>
      <c r="O196" s="73">
        <v>0.55100000000000005</v>
      </c>
    </row>
    <row r="197" spans="1:15" s="37" customFormat="1" ht="18" customHeight="1">
      <c r="A197" s="67">
        <v>342</v>
      </c>
      <c r="B197" s="65" t="s">
        <v>32</v>
      </c>
      <c r="C197" s="66">
        <v>180</v>
      </c>
      <c r="D197" s="82">
        <v>0.14400000000000002</v>
      </c>
      <c r="E197" s="82">
        <v>0.14400000000000002</v>
      </c>
      <c r="F197" s="82">
        <v>25.084800000000001</v>
      </c>
      <c r="G197" s="82">
        <v>103.104</v>
      </c>
      <c r="H197" s="82">
        <v>1.0800000000000001E-2</v>
      </c>
      <c r="I197" s="82">
        <v>3.6</v>
      </c>
      <c r="J197" s="82">
        <v>0</v>
      </c>
      <c r="K197" s="82">
        <v>7.2000000000000008E-2</v>
      </c>
      <c r="L197" s="82">
        <v>5.76</v>
      </c>
      <c r="M197" s="82">
        <v>3.9600000000000004</v>
      </c>
      <c r="N197" s="82">
        <v>3.24</v>
      </c>
      <c r="O197" s="82">
        <v>0.8567999999999999</v>
      </c>
    </row>
    <row r="198" spans="1:15" s="37" customFormat="1">
      <c r="A198" s="66"/>
      <c r="B198" s="65" t="s">
        <v>33</v>
      </c>
      <c r="C198" s="66">
        <v>40</v>
      </c>
      <c r="D198" s="73">
        <v>3.16</v>
      </c>
      <c r="E198" s="73">
        <v>0.4</v>
      </c>
      <c r="F198" s="73">
        <v>19.32</v>
      </c>
      <c r="G198" s="73">
        <v>94</v>
      </c>
      <c r="H198" s="73">
        <v>6.4000000000000001E-2</v>
      </c>
      <c r="I198" s="73">
        <v>0</v>
      </c>
      <c r="J198" s="73">
        <v>0</v>
      </c>
      <c r="K198" s="73">
        <v>0.52</v>
      </c>
      <c r="L198" s="73">
        <v>9.1999999999999993</v>
      </c>
      <c r="M198" s="73">
        <v>34.799999999999997</v>
      </c>
      <c r="N198" s="73">
        <v>13.2</v>
      </c>
      <c r="O198" s="73">
        <v>0.8</v>
      </c>
    </row>
    <row r="199" spans="1:15" s="37" customFormat="1" ht="18.75" customHeight="1">
      <c r="A199" s="66"/>
      <c r="B199" s="65" t="s">
        <v>34</v>
      </c>
      <c r="C199" s="85">
        <v>20</v>
      </c>
      <c r="D199" s="82">
        <v>1.32</v>
      </c>
      <c r="E199" s="82">
        <v>0.24</v>
      </c>
      <c r="F199" s="82">
        <v>7.9279999999999999</v>
      </c>
      <c r="G199" s="82">
        <v>39.6</v>
      </c>
      <c r="H199" s="82">
        <v>3.4000000000000002E-2</v>
      </c>
      <c r="I199" s="82">
        <v>0</v>
      </c>
      <c r="J199" s="82">
        <v>0</v>
      </c>
      <c r="K199" s="82">
        <v>0.2</v>
      </c>
      <c r="L199" s="82">
        <v>5.8</v>
      </c>
      <c r="M199" s="82">
        <v>30</v>
      </c>
      <c r="N199" s="82">
        <v>9.4</v>
      </c>
      <c r="O199" s="82">
        <v>0.78</v>
      </c>
    </row>
    <row r="200" spans="1:15" s="156" customFormat="1">
      <c r="A200" s="154"/>
      <c r="B200" s="155" t="s">
        <v>35</v>
      </c>
      <c r="C200" s="157">
        <f t="shared" ref="C200:O200" si="28">SUM(C191:C199)</f>
        <v>740</v>
      </c>
      <c r="D200" s="51">
        <f t="shared" si="28"/>
        <v>26.39</v>
      </c>
      <c r="E200" s="51">
        <f t="shared" si="28"/>
        <v>25.714999999999996</v>
      </c>
      <c r="F200" s="51">
        <f t="shared" si="28"/>
        <v>118.6448</v>
      </c>
      <c r="G200" s="51">
        <f t="shared" si="28"/>
        <v>815.22100000000012</v>
      </c>
      <c r="H200" s="51">
        <f t="shared" si="28"/>
        <v>0.32179999999999997</v>
      </c>
      <c r="I200" s="51">
        <f t="shared" si="28"/>
        <v>12.089</v>
      </c>
      <c r="J200" s="51">
        <f t="shared" si="28"/>
        <v>72.929000000000002</v>
      </c>
      <c r="K200" s="51">
        <f t="shared" si="28"/>
        <v>7.2069999999999999</v>
      </c>
      <c r="L200" s="51">
        <f t="shared" si="28"/>
        <v>90.757000000000005</v>
      </c>
      <c r="M200" s="51">
        <f t="shared" si="28"/>
        <v>335.745</v>
      </c>
      <c r="N200" s="51">
        <f t="shared" si="28"/>
        <v>92.838999999999999</v>
      </c>
      <c r="O200" s="51">
        <f t="shared" si="28"/>
        <v>5.1758000000000006</v>
      </c>
    </row>
    <row r="201" spans="1:15">
      <c r="A201" s="1"/>
      <c r="B201" s="31" t="s">
        <v>128</v>
      </c>
      <c r="C201" s="41">
        <f t="shared" ref="C201:O201" si="29">C200+C189</f>
        <v>1260</v>
      </c>
      <c r="D201" s="29">
        <f t="shared" si="29"/>
        <v>43.190399999999997</v>
      </c>
      <c r="E201" s="29">
        <f t="shared" si="29"/>
        <v>43.407899999999998</v>
      </c>
      <c r="F201" s="29">
        <f t="shared" si="29"/>
        <v>201.29259999999999</v>
      </c>
      <c r="G201" s="29">
        <f t="shared" si="29"/>
        <v>1376.4029</v>
      </c>
      <c r="H201" s="29">
        <f t="shared" si="29"/>
        <v>0.52049999999999996</v>
      </c>
      <c r="I201" s="29">
        <f t="shared" si="29"/>
        <v>19.026400000000002</v>
      </c>
      <c r="J201" s="29">
        <f t="shared" si="29"/>
        <v>167.71600000000001</v>
      </c>
      <c r="K201" s="29">
        <f t="shared" si="29"/>
        <v>8.5128222222222227</v>
      </c>
      <c r="L201" s="29">
        <f t="shared" si="29"/>
        <v>534.43944444444446</v>
      </c>
      <c r="M201" s="29">
        <f t="shared" si="29"/>
        <v>729.20600000000002</v>
      </c>
      <c r="N201" s="29">
        <f t="shared" si="29"/>
        <v>173.76400000000001</v>
      </c>
      <c r="O201" s="29">
        <f t="shared" si="29"/>
        <v>9.6518000000000015</v>
      </c>
    </row>
    <row r="202" spans="1:15">
      <c r="A202" s="1"/>
      <c r="B202" s="42" t="s">
        <v>129</v>
      </c>
      <c r="C202" s="42"/>
      <c r="D202" s="30">
        <f t="shared" ref="D202:O202" si="30">D201+D181+D162+D141+D123+D103+D82+D61+D42+D24</f>
        <v>468.93559999999997</v>
      </c>
      <c r="E202" s="30">
        <f t="shared" si="30"/>
        <v>6474.2357444444424</v>
      </c>
      <c r="F202" s="30">
        <f t="shared" si="30"/>
        <v>1817.7556222222222</v>
      </c>
      <c r="G202" s="30">
        <f t="shared" si="30"/>
        <v>13127.376344444445</v>
      </c>
      <c r="H202" s="30">
        <f t="shared" si="30"/>
        <v>8.1652888888888882</v>
      </c>
      <c r="I202" s="30">
        <f t="shared" si="30"/>
        <v>1363.0047333333334</v>
      </c>
      <c r="J202" s="30">
        <f t="shared" si="30"/>
        <v>11404.046</v>
      </c>
      <c r="K202" s="30">
        <f t="shared" si="30"/>
        <v>99.270288888888913</v>
      </c>
      <c r="L202" s="30">
        <f t="shared" si="30"/>
        <v>3520.3288666666667</v>
      </c>
      <c r="M202" s="30">
        <f t="shared" si="30"/>
        <v>7026.273000000001</v>
      </c>
      <c r="N202" s="30">
        <f t="shared" si="30"/>
        <v>1931.3526000000002</v>
      </c>
      <c r="O202" s="30">
        <f t="shared" si="30"/>
        <v>117.64276666666666</v>
      </c>
    </row>
    <row r="204" spans="1:15" s="43" customFormat="1">
      <c r="A204" s="117"/>
      <c r="B204" s="279" t="s">
        <v>130</v>
      </c>
      <c r="C204" s="280"/>
      <c r="D204" s="118">
        <f t="shared" ref="D204:O204" si="31">D189+D172+D150+D132+D111+D91+D70+D51+D33+D12</f>
        <v>196.55699999999999</v>
      </c>
      <c r="E204" s="118">
        <f t="shared" si="31"/>
        <v>181.88029999999998</v>
      </c>
      <c r="F204" s="118">
        <f t="shared" si="31"/>
        <v>821.78733333333321</v>
      </c>
      <c r="G204" s="3">
        <f t="shared" si="31"/>
        <v>5775.290633333334</v>
      </c>
      <c r="H204" s="3">
        <f t="shared" si="31"/>
        <v>3.3650666666666673</v>
      </c>
      <c r="I204" s="3">
        <f t="shared" si="31"/>
        <v>536.74173333333329</v>
      </c>
      <c r="J204" s="3">
        <f t="shared" si="31"/>
        <v>6986.5569999999989</v>
      </c>
      <c r="K204" s="3">
        <f t="shared" si="31"/>
        <v>33.422599999999996</v>
      </c>
      <c r="L204" s="3">
        <f t="shared" si="31"/>
        <v>1994.4272000000001</v>
      </c>
      <c r="M204" s="3">
        <f t="shared" si="31"/>
        <v>3080.6083333333331</v>
      </c>
      <c r="N204" s="3">
        <f t="shared" si="31"/>
        <v>705.62226666666663</v>
      </c>
      <c r="O204" s="3">
        <f t="shared" si="31"/>
        <v>48.494100000000003</v>
      </c>
    </row>
    <row r="205" spans="1:15">
      <c r="A205" s="119"/>
      <c r="B205" s="279" t="s">
        <v>131</v>
      </c>
      <c r="C205" s="280"/>
      <c r="D205" s="120">
        <f>D204/10</f>
        <v>19.6557</v>
      </c>
      <c r="E205" s="120">
        <f t="shared" ref="E205:M205" si="32">E204/10</f>
        <v>18.188029999999998</v>
      </c>
      <c r="F205" s="120">
        <f t="shared" si="32"/>
        <v>82.178733333333327</v>
      </c>
      <c r="G205" s="5">
        <f t="shared" si="32"/>
        <v>577.5290633333334</v>
      </c>
      <c r="H205" s="5">
        <f t="shared" si="32"/>
        <v>0.33650666666666673</v>
      </c>
      <c r="I205" s="5">
        <f t="shared" si="32"/>
        <v>53.674173333333329</v>
      </c>
      <c r="J205" s="5">
        <f t="shared" si="32"/>
        <v>698.65569999999991</v>
      </c>
      <c r="K205" s="5">
        <f>K204/10</f>
        <v>3.3422599999999996</v>
      </c>
      <c r="L205" s="5">
        <f t="shared" si="32"/>
        <v>199.44272000000001</v>
      </c>
      <c r="M205" s="5">
        <f t="shared" si="32"/>
        <v>308.06083333333333</v>
      </c>
      <c r="N205" s="5">
        <f>N204/10</f>
        <v>70.56222666666666</v>
      </c>
      <c r="O205" s="5">
        <f>O204/10</f>
        <v>4.8494100000000007</v>
      </c>
    </row>
    <row r="206" spans="1:15">
      <c r="A206" s="262" t="s">
        <v>132</v>
      </c>
      <c r="B206" s="262"/>
      <c r="C206" s="266"/>
      <c r="D206" s="121">
        <f>4*D205/G205</f>
        <v>0.13613652540049079</v>
      </c>
      <c r="E206" s="121">
        <f>9*E205/G205</f>
        <v>0.28343555397059117</v>
      </c>
      <c r="F206" s="121">
        <f>4*F205/G205</f>
        <v>0.56917470340987564</v>
      </c>
      <c r="G206" s="7"/>
      <c r="H206" s="7"/>
      <c r="I206" s="7"/>
      <c r="J206" s="7"/>
      <c r="K206" s="7"/>
      <c r="L206" s="7"/>
      <c r="M206" s="7"/>
      <c r="N206" s="7"/>
      <c r="O206" s="7"/>
    </row>
    <row r="207" spans="1:15">
      <c r="A207" s="267" t="s">
        <v>133</v>
      </c>
      <c r="B207" s="268"/>
      <c r="C207" s="269"/>
      <c r="D207" s="128">
        <f>D205/D220</f>
        <v>0.25526883116883115</v>
      </c>
      <c r="E207" s="128">
        <f t="shared" ref="E207:O207" si="33">E205/E220</f>
        <v>0.23022822784810124</v>
      </c>
      <c r="F207" s="128">
        <f t="shared" si="33"/>
        <v>0.24530965174129352</v>
      </c>
      <c r="G207" s="8">
        <f t="shared" si="33"/>
        <v>0.24575704822695038</v>
      </c>
      <c r="H207" s="8">
        <f t="shared" si="33"/>
        <v>0.30591515151515153</v>
      </c>
      <c r="I207" s="8">
        <f t="shared" si="33"/>
        <v>0.89456955555555551</v>
      </c>
      <c r="J207" s="8">
        <f t="shared" si="33"/>
        <v>0.99807957142857129</v>
      </c>
      <c r="K207" s="8">
        <f t="shared" si="33"/>
        <v>0.33422599999999997</v>
      </c>
      <c r="L207" s="8">
        <f t="shared" si="33"/>
        <v>0.18131156363636364</v>
      </c>
      <c r="M207" s="8">
        <f t="shared" si="33"/>
        <v>0.28005530303030302</v>
      </c>
      <c r="N207" s="8">
        <f t="shared" si="33"/>
        <v>0.28224890666666663</v>
      </c>
      <c r="O207" s="8">
        <f t="shared" si="33"/>
        <v>0.40411750000000007</v>
      </c>
    </row>
    <row r="208" spans="1:15">
      <c r="A208" s="261" t="s">
        <v>134</v>
      </c>
      <c r="B208" s="262"/>
      <c r="C208" s="263"/>
      <c r="D208" s="9">
        <f>D205/D222</f>
        <v>0.24943781725888325</v>
      </c>
      <c r="E208" s="26">
        <f t="shared" ref="E208:O208" si="34">E205/E222</f>
        <v>0.23377930591259638</v>
      </c>
      <c r="F208" s="9">
        <f t="shared" si="34"/>
        <v>0.26138273960983882</v>
      </c>
      <c r="G208" s="9">
        <f t="shared" si="34"/>
        <v>0.25411583725671377</v>
      </c>
      <c r="H208" s="9">
        <f t="shared" si="34"/>
        <v>0.24036190476190483</v>
      </c>
      <c r="I208" s="9">
        <f t="shared" si="34"/>
        <v>0.62630307273434449</v>
      </c>
      <c r="J208" s="9">
        <f t="shared" si="34"/>
        <v>0.89824595011571096</v>
      </c>
      <c r="K208" s="9">
        <f t="shared" si="34"/>
        <v>0.30110450450450449</v>
      </c>
      <c r="L208" s="9">
        <f t="shared" si="34"/>
        <v>0.17224520252180672</v>
      </c>
      <c r="M208" s="9">
        <f t="shared" si="34"/>
        <v>0.22404424242424242</v>
      </c>
      <c r="N208" s="9">
        <f t="shared" si="34"/>
        <v>0.25400369570434361</v>
      </c>
      <c r="O208" s="9">
        <f t="shared" si="34"/>
        <v>0.36461729323308273</v>
      </c>
    </row>
    <row r="209" spans="1:15" s="43" customFormat="1">
      <c r="A209" s="122"/>
      <c r="B209" s="264" t="s">
        <v>135</v>
      </c>
      <c r="C209" s="265"/>
      <c r="D209" s="123">
        <f t="shared" ref="D209:O209" si="35">D200+D180+D161+D140+D122+D102+D81+D60+D41+D23</f>
        <v>272.37860000000001</v>
      </c>
      <c r="E209" s="123">
        <f t="shared" si="35"/>
        <v>6292.3554444444417</v>
      </c>
      <c r="F209" s="123">
        <f t="shared" si="35"/>
        <v>995.96828888888888</v>
      </c>
      <c r="G209" s="3">
        <f t="shared" si="35"/>
        <v>7352.0857111111118</v>
      </c>
      <c r="H209" s="3">
        <f t="shared" si="35"/>
        <v>4.8002222222222226</v>
      </c>
      <c r="I209" s="3">
        <f t="shared" si="35"/>
        <v>826.26300000000003</v>
      </c>
      <c r="J209" s="3">
        <f t="shared" si="35"/>
        <v>4417.4889999999996</v>
      </c>
      <c r="K209" s="3">
        <f t="shared" si="35"/>
        <v>65.847688888888882</v>
      </c>
      <c r="L209" s="3">
        <f t="shared" si="35"/>
        <v>1525.9016666666669</v>
      </c>
      <c r="M209" s="3">
        <f t="shared" si="35"/>
        <v>3945.6646666666666</v>
      </c>
      <c r="N209" s="3">
        <f t="shared" si="35"/>
        <v>1225.7303333333334</v>
      </c>
      <c r="O209" s="3">
        <f t="shared" si="35"/>
        <v>69.148666666666671</v>
      </c>
    </row>
    <row r="210" spans="1:15">
      <c r="A210" s="124"/>
      <c r="B210" s="264" t="s">
        <v>136</v>
      </c>
      <c r="C210" s="265"/>
      <c r="D210" s="125">
        <f>D209/10</f>
        <v>27.237860000000001</v>
      </c>
      <c r="E210" s="125">
        <f t="shared" ref="E210:O210" si="36">E209/10</f>
        <v>629.23554444444414</v>
      </c>
      <c r="F210" s="125">
        <f t="shared" si="36"/>
        <v>99.596828888888894</v>
      </c>
      <c r="G210" s="5">
        <f>G209/10</f>
        <v>735.20857111111116</v>
      </c>
      <c r="H210" s="5">
        <f t="shared" si="36"/>
        <v>0.48002222222222224</v>
      </c>
      <c r="I210" s="5">
        <f t="shared" si="36"/>
        <v>82.626300000000001</v>
      </c>
      <c r="J210" s="5">
        <f t="shared" si="36"/>
        <v>441.74889999999994</v>
      </c>
      <c r="K210" s="5">
        <f t="shared" si="36"/>
        <v>6.5847688888888882</v>
      </c>
      <c r="L210" s="5">
        <f t="shared" si="36"/>
        <v>152.59016666666668</v>
      </c>
      <c r="M210" s="5">
        <f t="shared" si="36"/>
        <v>394.56646666666666</v>
      </c>
      <c r="N210" s="5">
        <f t="shared" si="36"/>
        <v>122.57303333333334</v>
      </c>
      <c r="O210" s="5">
        <f t="shared" si="36"/>
        <v>6.9148666666666667</v>
      </c>
    </row>
    <row r="211" spans="1:15">
      <c r="A211" s="277" t="s">
        <v>132</v>
      </c>
      <c r="B211" s="277"/>
      <c r="C211" s="281"/>
      <c r="D211" s="126">
        <f>4*D210/G210</f>
        <v>0.14819119945152859</v>
      </c>
      <c r="E211" s="126">
        <f>9*E210/G210</f>
        <v>7.7027392260150034</v>
      </c>
      <c r="F211" s="126">
        <f>4*F210/G210</f>
        <v>0.5418697920693144</v>
      </c>
      <c r="G211" s="7"/>
      <c r="H211" s="7"/>
      <c r="I211" s="7"/>
      <c r="J211" s="7"/>
      <c r="K211" s="7"/>
      <c r="L211" s="7"/>
      <c r="M211" s="7"/>
      <c r="N211" s="7"/>
      <c r="O211" s="7"/>
    </row>
    <row r="212" spans="1:15">
      <c r="A212" s="267" t="s">
        <v>133</v>
      </c>
      <c r="B212" s="268"/>
      <c r="C212" s="269"/>
      <c r="D212" s="128">
        <f>D210/D220</f>
        <v>0.35373844155844159</v>
      </c>
      <c r="E212" s="128">
        <f t="shared" ref="E212:O212" si="37">E210/E220</f>
        <v>7.9650068917018242</v>
      </c>
      <c r="F212" s="128">
        <f t="shared" si="37"/>
        <v>0.29730396683250415</v>
      </c>
      <c r="G212" s="8">
        <f t="shared" si="37"/>
        <v>0.31285471111111113</v>
      </c>
      <c r="H212" s="8">
        <f t="shared" si="37"/>
        <v>0.43638383838383837</v>
      </c>
      <c r="I212" s="8">
        <f t="shared" si="37"/>
        <v>1.377105</v>
      </c>
      <c r="J212" s="8">
        <f t="shared" si="37"/>
        <v>0.63106985714285702</v>
      </c>
      <c r="K212" s="8">
        <f t="shared" si="37"/>
        <v>0.65847688888888878</v>
      </c>
      <c r="L212" s="8">
        <f t="shared" si="37"/>
        <v>0.13871833333333333</v>
      </c>
      <c r="M212" s="8">
        <f t="shared" si="37"/>
        <v>0.35869678787878789</v>
      </c>
      <c r="N212" s="8">
        <f t="shared" si="37"/>
        <v>0.49029213333333338</v>
      </c>
      <c r="O212" s="8">
        <f t="shared" si="37"/>
        <v>0.57623888888888886</v>
      </c>
    </row>
    <row r="213" spans="1:15">
      <c r="A213" s="276" t="s">
        <v>134</v>
      </c>
      <c r="B213" s="277"/>
      <c r="C213" s="278"/>
      <c r="D213" s="127">
        <f>D210/D222</f>
        <v>0.34565812182741118</v>
      </c>
      <c r="E213" s="127">
        <f t="shared" ref="E213:O213" si="38">E210/E222</f>
        <v>8.0878604684375865</v>
      </c>
      <c r="F213" s="127">
        <f t="shared" si="38"/>
        <v>0.31678380689850161</v>
      </c>
      <c r="G213" s="9">
        <f t="shared" si="38"/>
        <v>0.3234956532367278</v>
      </c>
      <c r="H213" s="9">
        <f t="shared" si="38"/>
        <v>0.34287301587301589</v>
      </c>
      <c r="I213" s="9">
        <f t="shared" si="38"/>
        <v>0.96413418903150527</v>
      </c>
      <c r="J213" s="9">
        <f t="shared" si="38"/>
        <v>0.56794664438158904</v>
      </c>
      <c r="K213" s="9">
        <f t="shared" si="38"/>
        <v>0.5932224224224224</v>
      </c>
      <c r="L213" s="9">
        <f t="shared" si="38"/>
        <v>0.13178181765840458</v>
      </c>
      <c r="M213" s="9">
        <f t="shared" si="38"/>
        <v>0.28695743030303028</v>
      </c>
      <c r="N213" s="9">
        <f t="shared" si="38"/>
        <v>0.44122762179025682</v>
      </c>
      <c r="O213" s="9">
        <f t="shared" si="38"/>
        <v>0.51991478696741855</v>
      </c>
    </row>
    <row r="214" spans="1:15" s="43" customFormat="1">
      <c r="A214" s="2"/>
      <c r="B214" s="252" t="s">
        <v>137</v>
      </c>
      <c r="C214" s="254"/>
      <c r="D214" s="3">
        <f>D209+D204</f>
        <v>468.93560000000002</v>
      </c>
      <c r="E214" s="3">
        <f t="shared" ref="E214:O214" si="39">E209+E204</f>
        <v>6474.2357444444415</v>
      </c>
      <c r="F214" s="3">
        <f t="shared" si="39"/>
        <v>1817.755622222222</v>
      </c>
      <c r="G214" s="3">
        <f>G209+G204</f>
        <v>13127.376344444445</v>
      </c>
      <c r="H214" s="3">
        <f t="shared" si="39"/>
        <v>8.1652888888888899</v>
      </c>
      <c r="I214" s="3">
        <f t="shared" si="39"/>
        <v>1363.0047333333332</v>
      </c>
      <c r="J214" s="3">
        <f t="shared" si="39"/>
        <v>11404.045999999998</v>
      </c>
      <c r="K214" s="3">
        <f t="shared" si="39"/>
        <v>99.270288888888871</v>
      </c>
      <c r="L214" s="3">
        <f t="shared" si="39"/>
        <v>3520.3288666666667</v>
      </c>
      <c r="M214" s="3">
        <f t="shared" si="39"/>
        <v>7026.2729999999992</v>
      </c>
      <c r="N214" s="3">
        <f>N209+N204</f>
        <v>1931.3526000000002</v>
      </c>
      <c r="O214" s="3">
        <f t="shared" si="39"/>
        <v>117.64276666666667</v>
      </c>
    </row>
    <row r="215" spans="1:15">
      <c r="A215" s="4"/>
      <c r="B215" s="252" t="s">
        <v>138</v>
      </c>
      <c r="C215" s="254"/>
      <c r="D215" s="5">
        <f>D214/10</f>
        <v>46.893560000000001</v>
      </c>
      <c r="E215" s="5">
        <f t="shared" ref="E215:O215" si="40">E214/10</f>
        <v>647.42357444444417</v>
      </c>
      <c r="F215" s="5">
        <f t="shared" si="40"/>
        <v>181.77556222222219</v>
      </c>
      <c r="G215" s="5">
        <f t="shared" si="40"/>
        <v>1312.7376344444444</v>
      </c>
      <c r="H215" s="5">
        <f t="shared" si="40"/>
        <v>0.81652888888888897</v>
      </c>
      <c r="I215" s="5">
        <f t="shared" si="40"/>
        <v>136.30047333333331</v>
      </c>
      <c r="J215" s="5">
        <f t="shared" si="40"/>
        <v>1140.4045999999998</v>
      </c>
      <c r="K215" s="5">
        <f t="shared" si="40"/>
        <v>9.9270288888888878</v>
      </c>
      <c r="L215" s="5">
        <f t="shared" si="40"/>
        <v>352.03288666666668</v>
      </c>
      <c r="M215" s="5">
        <f t="shared" si="40"/>
        <v>702.62729999999988</v>
      </c>
      <c r="N215" s="5">
        <f t="shared" si="40"/>
        <v>193.13526000000002</v>
      </c>
      <c r="O215" s="5">
        <f t="shared" si="40"/>
        <v>11.764276666666667</v>
      </c>
    </row>
    <row r="216" spans="1:15">
      <c r="A216" s="250" t="s">
        <v>132</v>
      </c>
      <c r="B216" s="250"/>
      <c r="C216" s="251"/>
      <c r="D216" s="6">
        <f>4*D215/G215</f>
        <v>0.14288783613595579</v>
      </c>
      <c r="E216" s="6">
        <f>9*E215/G215</f>
        <v>4.4386722960570308</v>
      </c>
      <c r="F216" s="6">
        <f>4*F215/G215</f>
        <v>0.55388238274786816</v>
      </c>
      <c r="G216" s="7"/>
      <c r="H216" s="7"/>
      <c r="I216" s="7"/>
      <c r="J216" s="7"/>
      <c r="K216" s="7"/>
      <c r="L216" s="7"/>
      <c r="M216" s="7"/>
      <c r="N216" s="7"/>
      <c r="O216" s="7"/>
    </row>
    <row r="217" spans="1:15">
      <c r="A217" s="252" t="s">
        <v>133</v>
      </c>
      <c r="B217" s="253"/>
      <c r="C217" s="254"/>
      <c r="D217" s="8">
        <f>D215/D220</f>
        <v>0.60900727272727273</v>
      </c>
      <c r="E217" s="8">
        <f t="shared" ref="E217:O217" si="41">E215/E220</f>
        <v>8.1952351195499258</v>
      </c>
      <c r="F217" s="8">
        <f t="shared" si="41"/>
        <v>0.54261361857379764</v>
      </c>
      <c r="G217" s="8">
        <f t="shared" si="41"/>
        <v>0.55861175933806151</v>
      </c>
      <c r="H217" s="8">
        <f>H215/H220</f>
        <v>0.7422989898989899</v>
      </c>
      <c r="I217" s="8">
        <f t="shared" si="41"/>
        <v>2.2716745555555553</v>
      </c>
      <c r="J217" s="8">
        <f t="shared" si="41"/>
        <v>1.6291494285714283</v>
      </c>
      <c r="K217" s="8">
        <f t="shared" si="41"/>
        <v>0.9927028888888888</v>
      </c>
      <c r="L217" s="8">
        <f t="shared" si="41"/>
        <v>0.32002989696969697</v>
      </c>
      <c r="M217" s="8">
        <f t="shared" si="41"/>
        <v>0.6387520909090908</v>
      </c>
      <c r="N217" s="8">
        <f t="shared" si="41"/>
        <v>0.77254104000000001</v>
      </c>
      <c r="O217" s="8">
        <f t="shared" si="41"/>
        <v>0.98035638888888899</v>
      </c>
    </row>
    <row r="218" spans="1:15">
      <c r="A218" s="255" t="s">
        <v>134</v>
      </c>
      <c r="B218" s="256"/>
      <c r="C218" s="257"/>
      <c r="D218" s="9">
        <f>D215/D222</f>
        <v>0.59509593908629443</v>
      </c>
      <c r="E218" s="9">
        <f>E215/E222</f>
        <v>8.3216397743501833</v>
      </c>
      <c r="F218" s="9">
        <f t="shared" ref="F218:O218" si="42">F215/F222</f>
        <v>0.57816654650834032</v>
      </c>
      <c r="G218" s="9">
        <f t="shared" si="42"/>
        <v>0.57761149049344152</v>
      </c>
      <c r="H218" s="9">
        <f t="shared" si="42"/>
        <v>0.58323492063492077</v>
      </c>
      <c r="I218" s="9">
        <f t="shared" si="42"/>
        <v>1.5904372617658495</v>
      </c>
      <c r="J218" s="9">
        <f t="shared" si="42"/>
        <v>1.4661925944973</v>
      </c>
      <c r="K218" s="9">
        <f t="shared" si="42"/>
        <v>0.89432692692692684</v>
      </c>
      <c r="L218" s="9">
        <f t="shared" si="42"/>
        <v>0.30402702018021127</v>
      </c>
      <c r="M218" s="9">
        <f t="shared" si="42"/>
        <v>0.51100167272727259</v>
      </c>
      <c r="N218" s="9">
        <f t="shared" si="42"/>
        <v>0.69523131749460043</v>
      </c>
      <c r="O218" s="9">
        <f t="shared" si="42"/>
        <v>0.88453208020050123</v>
      </c>
    </row>
    <row r="219" spans="1:15">
      <c r="A219" s="258" t="s">
        <v>139</v>
      </c>
      <c r="B219" s="259"/>
      <c r="C219" s="260"/>
      <c r="D219" s="10">
        <v>63</v>
      </c>
      <c r="E219" s="10">
        <v>70</v>
      </c>
      <c r="F219" s="10">
        <v>305</v>
      </c>
      <c r="G219" s="10">
        <v>2100</v>
      </c>
      <c r="H219" s="11">
        <v>1.1000000000000001</v>
      </c>
      <c r="I219" s="10">
        <v>60</v>
      </c>
      <c r="J219" s="10">
        <v>700</v>
      </c>
      <c r="K219" s="10">
        <v>10</v>
      </c>
      <c r="L219" s="10">
        <v>1100</v>
      </c>
      <c r="M219" s="10">
        <v>1100</v>
      </c>
      <c r="N219" s="10">
        <v>250</v>
      </c>
      <c r="O219" s="10">
        <v>12</v>
      </c>
    </row>
    <row r="220" spans="1:15">
      <c r="A220" s="252" t="s">
        <v>140</v>
      </c>
      <c r="B220" s="253"/>
      <c r="C220" s="254"/>
      <c r="D220" s="12">
        <v>77</v>
      </c>
      <c r="E220" s="12">
        <v>79</v>
      </c>
      <c r="F220" s="12">
        <v>335</v>
      </c>
      <c r="G220" s="12">
        <v>2350</v>
      </c>
      <c r="H220" s="12">
        <v>1.1000000000000001</v>
      </c>
      <c r="I220" s="12">
        <v>60</v>
      </c>
      <c r="J220" s="12">
        <v>700</v>
      </c>
      <c r="K220" s="12">
        <v>10</v>
      </c>
      <c r="L220" s="12">
        <v>1100</v>
      </c>
      <c r="M220" s="12">
        <v>1100</v>
      </c>
      <c r="N220" s="12">
        <v>250</v>
      </c>
      <c r="O220" s="12">
        <v>12</v>
      </c>
    </row>
    <row r="221" spans="1:15">
      <c r="A221" s="13"/>
      <c r="B221" s="14" t="s">
        <v>141</v>
      </c>
      <c r="C221" s="15"/>
      <c r="D221" s="16">
        <v>0.8</v>
      </c>
      <c r="E221" s="17">
        <v>0.9</v>
      </c>
      <c r="F221" s="17">
        <v>0.97</v>
      </c>
      <c r="G221" s="17"/>
      <c r="H221" s="17">
        <v>0.8</v>
      </c>
      <c r="I221" s="17">
        <v>0.7</v>
      </c>
      <c r="J221" s="17">
        <v>0.9</v>
      </c>
      <c r="K221" s="17">
        <v>0.9</v>
      </c>
      <c r="L221" s="17">
        <v>0.95</v>
      </c>
      <c r="M221" s="17">
        <v>0.8</v>
      </c>
      <c r="N221" s="17">
        <v>0.9</v>
      </c>
      <c r="O221" s="17">
        <v>0.9</v>
      </c>
    </row>
    <row r="222" spans="1:15">
      <c r="A222" s="18"/>
      <c r="B222" s="14" t="s">
        <v>142</v>
      </c>
      <c r="C222" s="17"/>
      <c r="D222" s="19">
        <v>78.8</v>
      </c>
      <c r="E222" s="19">
        <v>77.8</v>
      </c>
      <c r="F222" s="19">
        <v>314.39999999999998</v>
      </c>
      <c r="G222" s="20">
        <v>2272.6999999999998</v>
      </c>
      <c r="H222" s="19">
        <v>1.4</v>
      </c>
      <c r="I222" s="19">
        <v>85.7</v>
      </c>
      <c r="J222" s="19">
        <v>777.8</v>
      </c>
      <c r="K222" s="19">
        <v>11.1</v>
      </c>
      <c r="L222" s="19">
        <v>1157.9000000000001</v>
      </c>
      <c r="M222" s="19">
        <v>1375</v>
      </c>
      <c r="N222" s="19">
        <v>277.8</v>
      </c>
      <c r="O222" s="19">
        <v>13.3</v>
      </c>
    </row>
    <row r="223" spans="1:15">
      <c r="A223" s="18"/>
      <c r="B223" s="270" t="s">
        <v>143</v>
      </c>
      <c r="C223" s="271"/>
      <c r="D223" s="21"/>
      <c r="E223" s="21"/>
      <c r="F223" s="21" t="s">
        <v>144</v>
      </c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>
      <c r="A224" s="18"/>
      <c r="B224" s="272"/>
      <c r="C224" s="273"/>
      <c r="D224" s="22" t="s">
        <v>145</v>
      </c>
      <c r="E224" s="23">
        <f>G205/G220</f>
        <v>0.24575704822695038</v>
      </c>
      <c r="F224" s="22" t="s">
        <v>146</v>
      </c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>
      <c r="A225" s="18"/>
      <c r="B225" s="274"/>
      <c r="C225" s="275"/>
      <c r="D225" s="24" t="s">
        <v>26</v>
      </c>
      <c r="E225" s="25">
        <f>G210/G220</f>
        <v>0.31285471111111113</v>
      </c>
      <c r="F225" s="24" t="s">
        <v>147</v>
      </c>
      <c r="G225" s="18"/>
      <c r="H225" s="18"/>
      <c r="I225" s="18"/>
      <c r="J225" s="18"/>
      <c r="K225" s="18"/>
      <c r="L225" s="18"/>
      <c r="M225" s="18"/>
      <c r="N225" s="18"/>
      <c r="O225" s="18"/>
    </row>
  </sheetData>
  <mergeCells count="55">
    <mergeCell ref="B223:C225"/>
    <mergeCell ref="A142:G142"/>
    <mergeCell ref="A213:C213"/>
    <mergeCell ref="A164:O164"/>
    <mergeCell ref="A173:O173"/>
    <mergeCell ref="A163:G163"/>
    <mergeCell ref="A212:C212"/>
    <mergeCell ref="A143:O143"/>
    <mergeCell ref="A151:O151"/>
    <mergeCell ref="A190:O190"/>
    <mergeCell ref="A220:C220"/>
    <mergeCell ref="B204:C204"/>
    <mergeCell ref="B205:C205"/>
    <mergeCell ref="B215:C215"/>
    <mergeCell ref="A183:O183"/>
    <mergeCell ref="A182:G182"/>
    <mergeCell ref="A124:G124"/>
    <mergeCell ref="A216:C216"/>
    <mergeCell ref="A217:C217"/>
    <mergeCell ref="A218:C218"/>
    <mergeCell ref="A219:C219"/>
    <mergeCell ref="B214:C214"/>
    <mergeCell ref="A208:C208"/>
    <mergeCell ref="B209:C209"/>
    <mergeCell ref="A206:C206"/>
    <mergeCell ref="A207:C207"/>
    <mergeCell ref="A125:O125"/>
    <mergeCell ref="A133:O133"/>
    <mergeCell ref="B210:C210"/>
    <mergeCell ref="A211:C211"/>
    <mergeCell ref="A43:G43"/>
    <mergeCell ref="A26:O26"/>
    <mergeCell ref="A34:O34"/>
    <mergeCell ref="A105:O105"/>
    <mergeCell ref="A112:O112"/>
    <mergeCell ref="A104:G104"/>
    <mergeCell ref="A84:O84"/>
    <mergeCell ref="A92:O92"/>
    <mergeCell ref="A83:G83"/>
    <mergeCell ref="A63:O63"/>
    <mergeCell ref="A71:O71"/>
    <mergeCell ref="A62:G62"/>
    <mergeCell ref="A44:O44"/>
    <mergeCell ref="A52:O52"/>
    <mergeCell ref="H2:K2"/>
    <mergeCell ref="L2:O2"/>
    <mergeCell ref="A25:G25"/>
    <mergeCell ref="A1:G1"/>
    <mergeCell ref="A2:A3"/>
    <mergeCell ref="B2:B3"/>
    <mergeCell ref="C2:C3"/>
    <mergeCell ref="D2:F2"/>
    <mergeCell ref="G2:G3"/>
    <mergeCell ref="A4:O4"/>
    <mergeCell ref="A13:O1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226"/>
  <sheetViews>
    <sheetView zoomScale="110" zoomScaleNormal="110" workbookViewId="0">
      <selection activeCell="P1" sqref="P1:P3"/>
    </sheetView>
  </sheetViews>
  <sheetFormatPr defaultColWidth="9" defaultRowHeight="12.75"/>
  <cols>
    <col min="1" max="1" width="11" customWidth="1"/>
    <col min="2" max="2" width="24" customWidth="1"/>
    <col min="3" max="6" width="9" customWidth="1"/>
    <col min="7" max="7" width="9.85546875" customWidth="1"/>
    <col min="8" max="9" width="9" customWidth="1"/>
    <col min="10" max="10" width="10.85546875" customWidth="1"/>
    <col min="11" max="15" width="9" customWidth="1"/>
    <col min="16" max="16" width="43.42578125" style="37" customWidth="1"/>
  </cols>
  <sheetData>
    <row r="1" spans="1:16">
      <c r="A1" s="242" t="s">
        <v>0</v>
      </c>
      <c r="B1" s="242"/>
      <c r="C1" s="242"/>
      <c r="D1" s="242"/>
      <c r="E1" s="242"/>
      <c r="F1" s="242"/>
      <c r="G1" s="242"/>
      <c r="H1" s="28"/>
      <c r="I1" s="28"/>
      <c r="J1" s="28"/>
      <c r="K1" s="28"/>
      <c r="L1" s="28"/>
      <c r="M1" s="28"/>
      <c r="N1" s="28"/>
      <c r="O1" s="28"/>
    </row>
    <row r="2" spans="1:16">
      <c r="A2" s="243" t="s">
        <v>1</v>
      </c>
      <c r="B2" s="243" t="s">
        <v>2</v>
      </c>
      <c r="C2" s="243" t="s">
        <v>3</v>
      </c>
      <c r="D2" s="239" t="s">
        <v>4</v>
      </c>
      <c r="E2" s="239"/>
      <c r="F2" s="239"/>
      <c r="G2" s="243" t="s">
        <v>5</v>
      </c>
      <c r="H2" s="239" t="s">
        <v>6</v>
      </c>
      <c r="I2" s="239"/>
      <c r="J2" s="239"/>
      <c r="K2" s="239"/>
      <c r="L2" s="240" t="s">
        <v>7</v>
      </c>
      <c r="M2" s="240"/>
      <c r="N2" s="240"/>
      <c r="O2" s="240"/>
    </row>
    <row r="3" spans="1:16" ht="24" customHeight="1">
      <c r="A3" s="244"/>
      <c r="B3" s="244"/>
      <c r="C3" s="244"/>
      <c r="D3" s="237" t="s">
        <v>8</v>
      </c>
      <c r="E3" s="237" t="s">
        <v>9</v>
      </c>
      <c r="F3" s="237" t="s">
        <v>10</v>
      </c>
      <c r="G3" s="244"/>
      <c r="H3" s="237" t="s">
        <v>11</v>
      </c>
      <c r="I3" s="237" t="s">
        <v>12</v>
      </c>
      <c r="J3" s="237" t="s">
        <v>13</v>
      </c>
      <c r="K3" s="237" t="s">
        <v>14</v>
      </c>
      <c r="L3" s="237" t="s">
        <v>15</v>
      </c>
      <c r="M3" s="237" t="s">
        <v>16</v>
      </c>
      <c r="N3" s="237" t="s">
        <v>17</v>
      </c>
      <c r="O3" s="237" t="s">
        <v>18</v>
      </c>
      <c r="P3" s="235"/>
    </row>
    <row r="4" spans="1:16">
      <c r="A4" s="245" t="s">
        <v>19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6" ht="25.5">
      <c r="A5" s="195">
        <v>182</v>
      </c>
      <c r="B5" s="161" t="s">
        <v>148</v>
      </c>
      <c r="C5" s="169">
        <v>200</v>
      </c>
      <c r="D5" s="163">
        <v>7.43</v>
      </c>
      <c r="E5" s="163">
        <v>4.47</v>
      </c>
      <c r="F5" s="163">
        <v>36.9</v>
      </c>
      <c r="G5" s="163">
        <v>258</v>
      </c>
      <c r="H5" s="163">
        <v>0.21</v>
      </c>
      <c r="I5" s="163">
        <v>1.17</v>
      </c>
      <c r="J5" s="163">
        <v>2.8000000000000001E-2</v>
      </c>
      <c r="K5" s="163">
        <v>1.8</v>
      </c>
      <c r="L5" s="163">
        <v>13.6</v>
      </c>
      <c r="M5" s="163">
        <v>181.37</v>
      </c>
      <c r="N5" s="163">
        <v>47.6</v>
      </c>
      <c r="O5" s="163">
        <v>1.24</v>
      </c>
      <c r="P5" s="235"/>
    </row>
    <row r="6" spans="1:16" s="37" customFormat="1">
      <c r="A6" s="195">
        <v>382</v>
      </c>
      <c r="B6" s="161" t="s">
        <v>149</v>
      </c>
      <c r="C6" s="160">
        <v>200</v>
      </c>
      <c r="D6" s="165">
        <v>1.6</v>
      </c>
      <c r="E6" s="165">
        <v>1.6</v>
      </c>
      <c r="F6" s="165">
        <v>17.399999999999999</v>
      </c>
      <c r="G6" s="160">
        <v>86</v>
      </c>
      <c r="H6" s="160">
        <v>0.02</v>
      </c>
      <c r="I6" s="160">
        <v>3.6</v>
      </c>
      <c r="J6" s="160">
        <v>0.01</v>
      </c>
      <c r="K6" s="160">
        <v>0</v>
      </c>
      <c r="L6" s="160">
        <v>67.8</v>
      </c>
      <c r="M6" s="160">
        <v>54.7</v>
      </c>
      <c r="N6" s="160">
        <v>12.2</v>
      </c>
      <c r="O6" s="160">
        <v>0.9</v>
      </c>
    </row>
    <row r="7" spans="1:16" s="37" customFormat="1">
      <c r="A7" s="195"/>
      <c r="B7" s="166" t="s">
        <v>150</v>
      </c>
      <c r="C7" s="160">
        <v>20</v>
      </c>
      <c r="D7" s="160">
        <v>3.6</v>
      </c>
      <c r="E7" s="160">
        <v>3.3</v>
      </c>
      <c r="F7" s="160">
        <v>4.2</v>
      </c>
      <c r="G7" s="160">
        <v>86.2</v>
      </c>
      <c r="H7" s="160">
        <v>0.02</v>
      </c>
      <c r="I7" s="160">
        <v>0</v>
      </c>
      <c r="J7" s="160">
        <v>0</v>
      </c>
      <c r="K7" s="160">
        <v>0.01</v>
      </c>
      <c r="L7" s="160">
        <v>2.73</v>
      </c>
      <c r="M7" s="160">
        <v>13.08</v>
      </c>
      <c r="N7" s="160">
        <v>3.94</v>
      </c>
      <c r="O7" s="160">
        <v>0.1</v>
      </c>
    </row>
    <row r="8" spans="1:16" s="37" customFormat="1">
      <c r="A8" s="195">
        <v>14</v>
      </c>
      <c r="B8" s="161" t="s">
        <v>151</v>
      </c>
      <c r="C8" s="160">
        <v>10</v>
      </c>
      <c r="D8" s="160">
        <v>0.08</v>
      </c>
      <c r="E8" s="160">
        <v>7.25</v>
      </c>
      <c r="F8" s="160">
        <v>0.13</v>
      </c>
      <c r="G8" s="160">
        <v>66</v>
      </c>
      <c r="H8" s="160">
        <v>0</v>
      </c>
      <c r="I8" s="160">
        <v>0</v>
      </c>
      <c r="J8" s="160">
        <v>0.04</v>
      </c>
      <c r="K8" s="160">
        <v>0.11</v>
      </c>
      <c r="L8" s="160">
        <v>2.4</v>
      </c>
      <c r="M8" s="160">
        <v>3</v>
      </c>
      <c r="N8" s="160">
        <v>0</v>
      </c>
      <c r="O8" s="160">
        <v>0.02</v>
      </c>
    </row>
    <row r="9" spans="1:16" s="37" customFormat="1">
      <c r="A9" s="195"/>
      <c r="B9" s="161" t="s">
        <v>152</v>
      </c>
      <c r="C9" s="160">
        <v>30</v>
      </c>
      <c r="D9" s="160">
        <v>6.96</v>
      </c>
      <c r="E9" s="160">
        <v>8.85</v>
      </c>
      <c r="F9" s="160">
        <v>0</v>
      </c>
      <c r="G9" s="160">
        <v>108</v>
      </c>
      <c r="H9" s="160">
        <v>0.01</v>
      </c>
      <c r="I9" s="160">
        <v>0.21</v>
      </c>
      <c r="J9" s="160">
        <v>8.0000000000000002E-3</v>
      </c>
      <c r="K9" s="160">
        <v>0.15</v>
      </c>
      <c r="L9" s="160">
        <v>264</v>
      </c>
      <c r="M9" s="160">
        <v>150</v>
      </c>
      <c r="N9" s="160">
        <v>10.5</v>
      </c>
      <c r="O9" s="160">
        <v>0.3</v>
      </c>
    </row>
    <row r="10" spans="1:16" s="107" customFormat="1">
      <c r="A10" s="164"/>
      <c r="B10" s="162" t="s">
        <v>153</v>
      </c>
      <c r="C10" s="167">
        <v>100</v>
      </c>
      <c r="D10" s="167">
        <v>1.5</v>
      </c>
      <c r="E10" s="168">
        <v>0.5</v>
      </c>
      <c r="F10" s="167">
        <v>21</v>
      </c>
      <c r="G10" s="167">
        <v>96</v>
      </c>
      <c r="H10" s="167">
        <v>0.04</v>
      </c>
      <c r="I10" s="167">
        <v>10</v>
      </c>
      <c r="J10" s="167">
        <v>0</v>
      </c>
      <c r="K10" s="167">
        <v>0.4</v>
      </c>
      <c r="L10" s="167">
        <v>8</v>
      </c>
      <c r="M10" s="167">
        <v>28</v>
      </c>
      <c r="N10" s="167">
        <v>42</v>
      </c>
      <c r="O10" s="167">
        <v>0.6</v>
      </c>
    </row>
    <row r="11" spans="1:16" s="37" customFormat="1" hidden="1">
      <c r="A11" s="66"/>
      <c r="B11" s="65"/>
      <c r="C11" s="66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spans="1:16" s="37" customFormat="1">
      <c r="A12" s="65"/>
      <c r="B12" s="83" t="s">
        <v>25</v>
      </c>
      <c r="C12" s="83">
        <f t="shared" ref="C12:O12" si="0">SUM(C5:C11)</f>
        <v>560</v>
      </c>
      <c r="D12" s="51">
        <f t="shared" si="0"/>
        <v>21.169999999999998</v>
      </c>
      <c r="E12" s="51">
        <f t="shared" si="0"/>
        <v>25.97</v>
      </c>
      <c r="F12" s="51">
        <f t="shared" si="0"/>
        <v>79.63</v>
      </c>
      <c r="G12" s="51">
        <f t="shared" si="0"/>
        <v>700.2</v>
      </c>
      <c r="H12" s="51">
        <f t="shared" si="0"/>
        <v>0.29999999999999993</v>
      </c>
      <c r="I12" s="51">
        <f t="shared" si="0"/>
        <v>14.98</v>
      </c>
      <c r="J12" s="51">
        <f t="shared" si="0"/>
        <v>8.5999999999999993E-2</v>
      </c>
      <c r="K12" s="51">
        <f t="shared" si="0"/>
        <v>2.4700000000000002</v>
      </c>
      <c r="L12" s="51">
        <f t="shared" si="0"/>
        <v>358.53</v>
      </c>
      <c r="M12" s="51">
        <f t="shared" si="0"/>
        <v>430.15</v>
      </c>
      <c r="N12" s="51">
        <f t="shared" si="0"/>
        <v>116.24</v>
      </c>
      <c r="O12" s="51">
        <f t="shared" si="0"/>
        <v>3.16</v>
      </c>
    </row>
    <row r="13" spans="1:16" s="37" customFormat="1">
      <c r="A13" s="246" t="s">
        <v>26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</row>
    <row r="14" spans="1:16" ht="25.5">
      <c r="A14" s="195">
        <v>306</v>
      </c>
      <c r="B14" s="161" t="s">
        <v>154</v>
      </c>
      <c r="C14" s="160">
        <v>80</v>
      </c>
      <c r="D14" s="160">
        <v>4.3099999999999996</v>
      </c>
      <c r="E14" s="160">
        <v>2.1800000000000002</v>
      </c>
      <c r="F14" s="160">
        <v>4.6399999999999997</v>
      </c>
      <c r="G14" s="160">
        <v>47.3</v>
      </c>
      <c r="H14" s="160">
        <v>0.04</v>
      </c>
      <c r="I14" s="160">
        <v>7.68</v>
      </c>
      <c r="J14" s="160">
        <v>1.0999999999999999E-2</v>
      </c>
      <c r="K14" s="160">
        <v>1.8</v>
      </c>
      <c r="L14" s="160">
        <v>19.14</v>
      </c>
      <c r="M14" s="160">
        <v>48.96</v>
      </c>
      <c r="N14" s="160">
        <v>16.13</v>
      </c>
      <c r="O14" s="160">
        <v>0.64</v>
      </c>
    </row>
    <row r="15" spans="1:16" s="37" customFormat="1" ht="25.5">
      <c r="A15" s="195"/>
      <c r="B15" s="161" t="s">
        <v>155</v>
      </c>
      <c r="C15" s="160">
        <v>250</v>
      </c>
      <c r="D15" s="160">
        <v>11.5</v>
      </c>
      <c r="E15" s="73">
        <v>4.8</v>
      </c>
      <c r="F15" s="160">
        <v>10.25</v>
      </c>
      <c r="G15" s="160">
        <v>168</v>
      </c>
      <c r="H15" s="160">
        <v>0.15</v>
      </c>
      <c r="I15" s="160">
        <v>1</v>
      </c>
      <c r="J15" s="160">
        <v>0</v>
      </c>
      <c r="K15" s="160">
        <v>1</v>
      </c>
      <c r="L15" s="160">
        <v>108</v>
      </c>
      <c r="M15" s="160">
        <v>105.25</v>
      </c>
      <c r="N15" s="160">
        <v>37</v>
      </c>
      <c r="O15" s="160">
        <v>2.6</v>
      </c>
    </row>
    <row r="16" spans="1:16" s="37" customFormat="1">
      <c r="A16" s="195" t="s">
        <v>156</v>
      </c>
      <c r="B16" s="161" t="s">
        <v>157</v>
      </c>
      <c r="C16" s="160">
        <v>80</v>
      </c>
      <c r="D16" s="160">
        <v>14.8</v>
      </c>
      <c r="E16" s="82">
        <v>15.6</v>
      </c>
      <c r="F16" s="160">
        <v>0</v>
      </c>
      <c r="G16" s="160">
        <v>205.3</v>
      </c>
      <c r="H16" s="160">
        <v>0.1</v>
      </c>
      <c r="I16" s="160">
        <v>8.8000000000000007</v>
      </c>
      <c r="J16" s="160">
        <v>0</v>
      </c>
      <c r="K16" s="160">
        <v>0</v>
      </c>
      <c r="L16" s="160">
        <v>23.7</v>
      </c>
      <c r="M16" s="160">
        <v>187.6</v>
      </c>
      <c r="N16" s="160">
        <v>22.8</v>
      </c>
      <c r="O16" s="160">
        <v>1.86</v>
      </c>
    </row>
    <row r="17" spans="1:15" s="37" customFormat="1">
      <c r="A17" s="195">
        <v>143</v>
      </c>
      <c r="B17" s="161" t="s">
        <v>158</v>
      </c>
      <c r="C17" s="160">
        <v>150</v>
      </c>
      <c r="D17" s="160">
        <v>3.53</v>
      </c>
      <c r="E17" s="73">
        <v>12.7</v>
      </c>
      <c r="F17" s="160">
        <v>2.29</v>
      </c>
      <c r="G17" s="160">
        <v>202.86</v>
      </c>
      <c r="H17" s="160">
        <v>0.09</v>
      </c>
      <c r="I17" s="160">
        <v>15.37</v>
      </c>
      <c r="J17" s="160">
        <v>6.5000000000000002E-2</v>
      </c>
      <c r="K17" s="160">
        <v>2.0699999999999998</v>
      </c>
      <c r="L17" s="160">
        <v>63.09</v>
      </c>
      <c r="M17" s="160">
        <v>67.290000000000006</v>
      </c>
      <c r="N17" s="160">
        <v>16.260000000000002</v>
      </c>
      <c r="O17" s="160">
        <v>0.86</v>
      </c>
    </row>
    <row r="18" spans="1:15" s="37" customFormat="1" ht="38.25">
      <c r="A18" s="195">
        <v>349</v>
      </c>
      <c r="B18" s="166" t="s">
        <v>159</v>
      </c>
      <c r="C18" s="160">
        <v>200</v>
      </c>
      <c r="D18" s="160">
        <v>0</v>
      </c>
      <c r="E18" s="73">
        <v>0</v>
      </c>
      <c r="F18" s="160">
        <v>31.4</v>
      </c>
      <c r="G18" s="160">
        <v>140</v>
      </c>
      <c r="H18" s="160">
        <v>0.01</v>
      </c>
      <c r="I18" s="160">
        <v>3.6</v>
      </c>
      <c r="J18" s="160">
        <v>0.2</v>
      </c>
      <c r="K18" s="160">
        <v>0</v>
      </c>
      <c r="L18" s="160">
        <v>32.479999999999997</v>
      </c>
      <c r="M18" s="160">
        <v>48.72</v>
      </c>
      <c r="N18" s="160">
        <v>10</v>
      </c>
      <c r="O18" s="160">
        <v>0.6</v>
      </c>
    </row>
    <row r="19" spans="1:15" s="37" customFormat="1">
      <c r="A19" s="161"/>
      <c r="B19" s="166" t="s">
        <v>150</v>
      </c>
      <c r="C19" s="160">
        <v>40</v>
      </c>
      <c r="D19" s="160">
        <v>7.2</v>
      </c>
      <c r="E19" s="82">
        <v>6.6</v>
      </c>
      <c r="F19" s="160">
        <v>8.4</v>
      </c>
      <c r="G19" s="160">
        <v>172.4</v>
      </c>
      <c r="H19" s="160">
        <v>0.04</v>
      </c>
      <c r="I19" s="160">
        <v>0</v>
      </c>
      <c r="J19" s="160">
        <v>0</v>
      </c>
      <c r="K19" s="160">
        <v>0.02</v>
      </c>
      <c r="L19" s="160">
        <v>5.46</v>
      </c>
      <c r="M19" s="160">
        <v>26.16</v>
      </c>
      <c r="N19" s="160">
        <v>7.88</v>
      </c>
      <c r="O19" s="160">
        <v>0.2</v>
      </c>
    </row>
    <row r="20" spans="1:15" s="37" customFormat="1" hidden="1">
      <c r="A20" s="67"/>
      <c r="B20" s="65"/>
      <c r="C20" s="66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1:15" s="37" customFormat="1" hidden="1">
      <c r="A21" s="64"/>
      <c r="B21" s="65"/>
      <c r="C21" s="66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</row>
    <row r="22" spans="1:15" s="37" customFormat="1" ht="17.25" hidden="1" customHeight="1">
      <c r="A22" s="85"/>
      <c r="B22" s="65"/>
      <c r="C22" s="85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1:15" s="37" customFormat="1">
      <c r="A23" s="48"/>
      <c r="B23" s="49" t="s">
        <v>35</v>
      </c>
      <c r="C23" s="50">
        <f t="shared" ref="C23:O23" si="1">SUM(C14:C22)</f>
        <v>800</v>
      </c>
      <c r="D23" s="51">
        <f t="shared" si="1"/>
        <v>41.34</v>
      </c>
      <c r="E23" s="51">
        <f t="shared" si="1"/>
        <v>41.88</v>
      </c>
      <c r="F23" s="51">
        <f t="shared" si="1"/>
        <v>56.98</v>
      </c>
      <c r="G23" s="51">
        <f t="shared" si="1"/>
        <v>935.86</v>
      </c>
      <c r="H23" s="51">
        <f t="shared" si="1"/>
        <v>0.43</v>
      </c>
      <c r="I23" s="51">
        <f t="shared" si="1"/>
        <v>36.450000000000003</v>
      </c>
      <c r="J23" s="51">
        <f t="shared" si="1"/>
        <v>0.27600000000000002</v>
      </c>
      <c r="K23" s="51">
        <f t="shared" si="1"/>
        <v>4.8899999999999988</v>
      </c>
      <c r="L23" s="51">
        <f t="shared" si="1"/>
        <v>251.87</v>
      </c>
      <c r="M23" s="51">
        <f t="shared" si="1"/>
        <v>483.98000000000008</v>
      </c>
      <c r="N23" s="51">
        <f t="shared" si="1"/>
        <v>110.07</v>
      </c>
      <c r="O23" s="51">
        <f t="shared" si="1"/>
        <v>6.7600000000000007</v>
      </c>
    </row>
    <row r="24" spans="1:15" s="37" customFormat="1">
      <c r="A24" s="86"/>
      <c r="B24" s="86" t="s">
        <v>36</v>
      </c>
      <c r="C24" s="87">
        <f t="shared" ref="C24:O24" si="2">C23+C12</f>
        <v>1360</v>
      </c>
      <c r="D24" s="88">
        <f t="shared" si="2"/>
        <v>62.510000000000005</v>
      </c>
      <c r="E24" s="88">
        <f t="shared" si="2"/>
        <v>67.849999999999994</v>
      </c>
      <c r="F24" s="88">
        <f t="shared" si="2"/>
        <v>136.60999999999999</v>
      </c>
      <c r="G24" s="88">
        <f t="shared" si="2"/>
        <v>1636.06</v>
      </c>
      <c r="H24" s="88">
        <f t="shared" si="2"/>
        <v>0.73</v>
      </c>
      <c r="I24" s="88">
        <f t="shared" si="2"/>
        <v>51.430000000000007</v>
      </c>
      <c r="J24" s="88">
        <f t="shared" si="2"/>
        <v>0.36199999999999999</v>
      </c>
      <c r="K24" s="88">
        <f t="shared" si="2"/>
        <v>7.3599999999999994</v>
      </c>
      <c r="L24" s="88">
        <f t="shared" si="2"/>
        <v>610.4</v>
      </c>
      <c r="M24" s="88">
        <f t="shared" si="2"/>
        <v>914.13000000000011</v>
      </c>
      <c r="N24" s="88">
        <f t="shared" si="2"/>
        <v>226.31</v>
      </c>
      <c r="O24" s="88">
        <f t="shared" si="2"/>
        <v>9.9200000000000017</v>
      </c>
    </row>
    <row r="25" spans="1:15" s="37" customFormat="1">
      <c r="A25" s="241" t="s">
        <v>37</v>
      </c>
      <c r="B25" s="241"/>
      <c r="C25" s="241"/>
      <c r="D25" s="241"/>
      <c r="E25" s="241"/>
      <c r="F25" s="241"/>
      <c r="G25" s="241"/>
      <c r="H25" s="89"/>
      <c r="I25" s="89"/>
      <c r="J25" s="89"/>
      <c r="K25" s="89"/>
      <c r="L25" s="89"/>
      <c r="M25" s="89"/>
      <c r="N25" s="89"/>
      <c r="O25" s="89"/>
    </row>
    <row r="26" spans="1:15" s="37" customFormat="1">
      <c r="A26" s="246" t="s">
        <v>19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</row>
    <row r="27" spans="1:15">
      <c r="A27" s="195">
        <v>185</v>
      </c>
      <c r="B27" s="166" t="s">
        <v>160</v>
      </c>
      <c r="C27" s="160">
        <v>160</v>
      </c>
      <c r="D27" s="160">
        <v>3.46</v>
      </c>
      <c r="E27" s="160">
        <v>9.9</v>
      </c>
      <c r="F27" s="160">
        <v>33.700000000000003</v>
      </c>
      <c r="G27" s="160">
        <v>222.86</v>
      </c>
      <c r="H27" s="160">
        <v>0.2</v>
      </c>
      <c r="I27" s="160">
        <v>0.02</v>
      </c>
      <c r="J27" s="160">
        <v>4.1000000000000002E-2</v>
      </c>
      <c r="K27" s="160">
        <v>1.22</v>
      </c>
      <c r="L27" s="160">
        <v>21.97</v>
      </c>
      <c r="M27" s="160">
        <v>48.14</v>
      </c>
      <c r="N27" s="160">
        <v>21</v>
      </c>
      <c r="O27" s="160">
        <v>0.64</v>
      </c>
    </row>
    <row r="28" spans="1:15">
      <c r="A28" s="195">
        <v>376</v>
      </c>
      <c r="B28" s="161" t="s">
        <v>40</v>
      </c>
      <c r="C28" s="160">
        <v>200</v>
      </c>
      <c r="D28" s="160">
        <v>7.0000000000000007E-2</v>
      </c>
      <c r="E28" s="160">
        <v>0.02</v>
      </c>
      <c r="F28" s="160">
        <v>15</v>
      </c>
      <c r="G28" s="160">
        <v>60</v>
      </c>
      <c r="H28" s="160">
        <v>0</v>
      </c>
      <c r="I28" s="160">
        <v>0.03</v>
      </c>
      <c r="J28" s="160">
        <v>0</v>
      </c>
      <c r="K28" s="160">
        <v>0</v>
      </c>
      <c r="L28" s="160">
        <v>11.1</v>
      </c>
      <c r="M28" s="160">
        <v>2.8</v>
      </c>
      <c r="N28" s="160">
        <v>1.4</v>
      </c>
      <c r="O28" s="160">
        <v>0.28000000000000003</v>
      </c>
    </row>
    <row r="29" spans="1:15" s="107" customFormat="1">
      <c r="A29" s="164"/>
      <c r="B29" s="162" t="s">
        <v>161</v>
      </c>
      <c r="C29" s="167">
        <v>100</v>
      </c>
      <c r="D29" s="167">
        <v>1.5</v>
      </c>
      <c r="E29" s="168">
        <v>0.5</v>
      </c>
      <c r="F29" s="167">
        <v>21</v>
      </c>
      <c r="G29" s="167">
        <v>96</v>
      </c>
      <c r="H29" s="167">
        <v>0.04</v>
      </c>
      <c r="I29" s="167">
        <v>10</v>
      </c>
      <c r="J29" s="167">
        <v>0</v>
      </c>
      <c r="K29" s="167">
        <v>0.4</v>
      </c>
      <c r="L29" s="167">
        <v>8</v>
      </c>
      <c r="M29" s="167">
        <v>28</v>
      </c>
      <c r="N29" s="167">
        <v>42</v>
      </c>
      <c r="O29" s="167">
        <v>0.6</v>
      </c>
    </row>
    <row r="30" spans="1:15">
      <c r="A30" s="195"/>
      <c r="B30" s="166" t="s">
        <v>150</v>
      </c>
      <c r="C30" s="160">
        <v>20</v>
      </c>
      <c r="D30" s="160">
        <v>3.6</v>
      </c>
      <c r="E30" s="160">
        <v>3.3</v>
      </c>
      <c r="F30" s="160">
        <v>4.2</v>
      </c>
      <c r="G30" s="160">
        <v>86.2</v>
      </c>
      <c r="H30" s="160">
        <v>0.02</v>
      </c>
      <c r="I30" s="160">
        <v>0</v>
      </c>
      <c r="J30" s="160">
        <v>0</v>
      </c>
      <c r="K30" s="160">
        <v>0.01</v>
      </c>
      <c r="L30" s="160">
        <v>2.73</v>
      </c>
      <c r="M30" s="160">
        <v>13.08</v>
      </c>
      <c r="N30" s="160">
        <v>3.94</v>
      </c>
      <c r="O30" s="160">
        <v>0.1</v>
      </c>
    </row>
    <row r="31" spans="1:15">
      <c r="A31" s="195"/>
      <c r="B31" s="176" t="s">
        <v>162</v>
      </c>
      <c r="C31" s="165">
        <v>50</v>
      </c>
      <c r="D31" s="165">
        <v>4.5</v>
      </c>
      <c r="E31" s="165">
        <v>4.0999999999999996</v>
      </c>
      <c r="F31" s="165">
        <v>38.799999999999997</v>
      </c>
      <c r="G31" s="165">
        <v>220</v>
      </c>
      <c r="H31" s="160">
        <v>0.04</v>
      </c>
      <c r="I31" s="160">
        <v>0</v>
      </c>
      <c r="J31" s="160">
        <v>0</v>
      </c>
      <c r="K31" s="160">
        <v>0.04</v>
      </c>
      <c r="L31" s="160">
        <v>25.05</v>
      </c>
      <c r="M31" s="160">
        <v>26.1</v>
      </c>
      <c r="N31" s="160">
        <v>6.88</v>
      </c>
      <c r="O31" s="160">
        <v>0.1</v>
      </c>
    </row>
    <row r="32" spans="1:15" s="37" customFormat="1" hidden="1">
      <c r="A32" s="196"/>
      <c r="B32" s="65"/>
      <c r="C32" s="66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 s="37" customFormat="1">
      <c r="A33" s="177"/>
      <c r="B33" s="178" t="s">
        <v>25</v>
      </c>
      <c r="C33" s="100">
        <f t="shared" ref="C33:O33" si="3">SUM(C27:C32)</f>
        <v>530</v>
      </c>
      <c r="D33" s="51">
        <f t="shared" si="3"/>
        <v>13.129999999999999</v>
      </c>
      <c r="E33" s="51">
        <f t="shared" si="3"/>
        <v>17.82</v>
      </c>
      <c r="F33" s="51">
        <f t="shared" si="3"/>
        <v>112.7</v>
      </c>
      <c r="G33" s="51">
        <f t="shared" si="3"/>
        <v>685.06</v>
      </c>
      <c r="H33" s="51">
        <f t="shared" si="3"/>
        <v>0.3</v>
      </c>
      <c r="I33" s="51">
        <f t="shared" si="3"/>
        <v>10.050000000000001</v>
      </c>
      <c r="J33" s="51">
        <f t="shared" si="3"/>
        <v>4.1000000000000002E-2</v>
      </c>
      <c r="K33" s="51">
        <f t="shared" si="3"/>
        <v>1.6700000000000002</v>
      </c>
      <c r="L33" s="51">
        <f t="shared" si="3"/>
        <v>68.849999999999994</v>
      </c>
      <c r="M33" s="51">
        <f t="shared" si="3"/>
        <v>118.12</v>
      </c>
      <c r="N33" s="51">
        <f t="shared" si="3"/>
        <v>75.22</v>
      </c>
      <c r="O33" s="51">
        <f t="shared" si="3"/>
        <v>1.7200000000000002</v>
      </c>
    </row>
    <row r="34" spans="1:15" s="37" customFormat="1">
      <c r="A34" s="282" t="s">
        <v>26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</row>
    <row r="35" spans="1:15" s="37" customFormat="1" ht="12" customHeight="1">
      <c r="A35" s="202"/>
      <c r="B35" s="199" t="s">
        <v>163</v>
      </c>
      <c r="C35" s="203">
        <v>60</v>
      </c>
      <c r="D35" s="203">
        <v>0.6</v>
      </c>
      <c r="E35" s="203">
        <v>0.2</v>
      </c>
      <c r="F35" s="203">
        <v>0.2</v>
      </c>
      <c r="G35" s="203">
        <v>14.4</v>
      </c>
      <c r="H35" s="203" t="s">
        <v>164</v>
      </c>
      <c r="I35" s="203">
        <v>15.15</v>
      </c>
      <c r="J35" s="203">
        <v>2E-3</v>
      </c>
      <c r="K35" s="203">
        <v>0.2</v>
      </c>
      <c r="L35" s="203">
        <v>18.399999999999999</v>
      </c>
      <c r="M35" s="203">
        <v>12</v>
      </c>
      <c r="N35" s="203">
        <v>15.75</v>
      </c>
      <c r="O35" s="203">
        <v>0.6</v>
      </c>
    </row>
    <row r="36" spans="1:15" ht="25.5">
      <c r="A36" s="195">
        <v>111</v>
      </c>
      <c r="B36" s="166" t="s">
        <v>165</v>
      </c>
      <c r="C36" s="160">
        <v>250</v>
      </c>
      <c r="D36" s="160">
        <v>2.02</v>
      </c>
      <c r="E36" s="160">
        <v>7.1</v>
      </c>
      <c r="F36" s="160">
        <v>18.3</v>
      </c>
      <c r="G36" s="160">
        <v>115.22</v>
      </c>
      <c r="H36" s="160">
        <v>0.04</v>
      </c>
      <c r="I36" s="160">
        <v>0.95</v>
      </c>
      <c r="J36" s="160">
        <v>0</v>
      </c>
      <c r="K36" s="160">
        <v>0.33</v>
      </c>
      <c r="L36" s="160">
        <v>34.5</v>
      </c>
      <c r="M36" s="160">
        <v>36.78</v>
      </c>
      <c r="N36" s="160">
        <v>10.75</v>
      </c>
      <c r="O36" s="160">
        <v>0.55000000000000004</v>
      </c>
    </row>
    <row r="37" spans="1:15" ht="25.5">
      <c r="A37" s="195" t="s">
        <v>166</v>
      </c>
      <c r="B37" s="166" t="s">
        <v>167</v>
      </c>
      <c r="C37" s="160">
        <v>85</v>
      </c>
      <c r="D37" s="160">
        <v>18</v>
      </c>
      <c r="E37" s="160">
        <v>15.5</v>
      </c>
      <c r="F37" s="160">
        <v>0</v>
      </c>
      <c r="G37" s="160">
        <v>211</v>
      </c>
      <c r="H37" s="160">
        <v>0.1</v>
      </c>
      <c r="I37" s="160">
        <v>2.2000000000000002</v>
      </c>
      <c r="J37" s="160">
        <v>0.3</v>
      </c>
      <c r="K37" s="160">
        <v>0</v>
      </c>
      <c r="L37" s="160">
        <v>11.5</v>
      </c>
      <c r="M37" s="160">
        <v>202.2</v>
      </c>
      <c r="N37" s="160">
        <v>27.5</v>
      </c>
      <c r="O37" s="160">
        <v>1.4</v>
      </c>
    </row>
    <row r="38" spans="1:15">
      <c r="A38" s="195">
        <v>312</v>
      </c>
      <c r="B38" s="166" t="s">
        <v>168</v>
      </c>
      <c r="C38" s="160">
        <v>150</v>
      </c>
      <c r="D38" s="160">
        <v>3.08</v>
      </c>
      <c r="E38" s="160">
        <v>2.33</v>
      </c>
      <c r="F38" s="160">
        <v>19.13</v>
      </c>
      <c r="G38" s="160">
        <v>109.73</v>
      </c>
      <c r="H38" s="160">
        <v>0.14000000000000001</v>
      </c>
      <c r="I38" s="160">
        <v>3.75</v>
      </c>
      <c r="J38" s="160">
        <v>0.03</v>
      </c>
      <c r="K38" s="160">
        <v>0.15</v>
      </c>
      <c r="L38" s="160">
        <v>36.25</v>
      </c>
      <c r="M38" s="160">
        <v>76.95</v>
      </c>
      <c r="N38" s="160">
        <v>26.7</v>
      </c>
      <c r="O38" s="160">
        <v>0.86</v>
      </c>
    </row>
    <row r="39" spans="1:15">
      <c r="A39" s="161" t="s">
        <v>169</v>
      </c>
      <c r="B39" s="166" t="s">
        <v>170</v>
      </c>
      <c r="C39" s="160">
        <v>200</v>
      </c>
      <c r="D39" s="160">
        <v>2</v>
      </c>
      <c r="E39" s="160">
        <v>0.12</v>
      </c>
      <c r="F39" s="160">
        <v>20.2</v>
      </c>
      <c r="G39" s="160">
        <v>92</v>
      </c>
      <c r="H39" s="160">
        <v>0.01</v>
      </c>
      <c r="I39" s="160">
        <v>4</v>
      </c>
      <c r="J39" s="160">
        <v>0</v>
      </c>
      <c r="K39" s="160">
        <v>0.2</v>
      </c>
      <c r="L39" s="160">
        <v>17</v>
      </c>
      <c r="M39" s="160">
        <v>14</v>
      </c>
      <c r="N39" s="160">
        <v>8</v>
      </c>
      <c r="O39" s="160">
        <v>0.6</v>
      </c>
    </row>
    <row r="40" spans="1:15">
      <c r="A40" s="161"/>
      <c r="B40" s="166" t="s">
        <v>150</v>
      </c>
      <c r="C40" s="160">
        <v>40</v>
      </c>
      <c r="D40" s="160">
        <v>7.2</v>
      </c>
      <c r="E40" s="160">
        <v>6.6</v>
      </c>
      <c r="F40" s="160">
        <v>8.4</v>
      </c>
      <c r="G40" s="160">
        <v>172.4</v>
      </c>
      <c r="H40" s="160">
        <v>0.04</v>
      </c>
      <c r="I40" s="160">
        <v>0</v>
      </c>
      <c r="J40" s="160">
        <v>0</v>
      </c>
      <c r="K40" s="160">
        <v>0.02</v>
      </c>
      <c r="L40" s="160">
        <v>5.46</v>
      </c>
      <c r="M40" s="160">
        <v>26.16</v>
      </c>
      <c r="N40" s="160">
        <v>7.88</v>
      </c>
      <c r="O40" s="160">
        <v>0.2</v>
      </c>
    </row>
    <row r="41" spans="1:15" s="37" customFormat="1">
      <c r="A41" s="172"/>
      <c r="B41" s="173" t="s">
        <v>35</v>
      </c>
      <c r="C41" s="174">
        <f t="shared" ref="C41:O41" si="4">SUM(C35:C40)</f>
        <v>785</v>
      </c>
      <c r="D41" s="175">
        <f t="shared" si="4"/>
        <v>32.900000000000006</v>
      </c>
      <c r="E41" s="175">
        <f t="shared" si="4"/>
        <v>31.85</v>
      </c>
      <c r="F41" s="175">
        <f t="shared" si="4"/>
        <v>66.23</v>
      </c>
      <c r="G41" s="175">
        <f t="shared" si="4"/>
        <v>714.75</v>
      </c>
      <c r="H41" s="175">
        <f t="shared" si="4"/>
        <v>0.33</v>
      </c>
      <c r="I41" s="175">
        <f t="shared" si="4"/>
        <v>26.05</v>
      </c>
      <c r="J41" s="175">
        <f t="shared" si="4"/>
        <v>0.33199999999999996</v>
      </c>
      <c r="K41" s="175">
        <f t="shared" si="4"/>
        <v>0.90000000000000013</v>
      </c>
      <c r="L41" s="175">
        <f t="shared" si="4"/>
        <v>123.11</v>
      </c>
      <c r="M41" s="175">
        <f t="shared" si="4"/>
        <v>368.09000000000003</v>
      </c>
      <c r="N41" s="175">
        <f t="shared" si="4"/>
        <v>96.58</v>
      </c>
      <c r="O41" s="175">
        <f t="shared" si="4"/>
        <v>4.21</v>
      </c>
    </row>
    <row r="42" spans="1:15" s="37" customFormat="1">
      <c r="B42" s="86" t="s">
        <v>49</v>
      </c>
      <c r="C42" s="91">
        <f t="shared" ref="C42:O42" si="5">C41+C33</f>
        <v>1315</v>
      </c>
      <c r="D42" s="88">
        <f t="shared" si="5"/>
        <v>46.03</v>
      </c>
      <c r="E42" s="88">
        <f t="shared" si="5"/>
        <v>49.67</v>
      </c>
      <c r="F42" s="88">
        <f t="shared" si="5"/>
        <v>178.93</v>
      </c>
      <c r="G42" s="88">
        <f t="shared" si="5"/>
        <v>1399.81</v>
      </c>
      <c r="H42" s="88">
        <f t="shared" si="5"/>
        <v>0.63</v>
      </c>
      <c r="I42" s="88">
        <f t="shared" si="5"/>
        <v>36.1</v>
      </c>
      <c r="J42" s="88">
        <f t="shared" si="5"/>
        <v>0.37299999999999994</v>
      </c>
      <c r="K42" s="88">
        <f t="shared" si="5"/>
        <v>2.5700000000000003</v>
      </c>
      <c r="L42" s="88">
        <f t="shared" si="5"/>
        <v>191.95999999999998</v>
      </c>
      <c r="M42" s="88">
        <f t="shared" si="5"/>
        <v>486.21000000000004</v>
      </c>
      <c r="N42" s="88">
        <f t="shared" si="5"/>
        <v>171.8</v>
      </c>
      <c r="O42" s="88">
        <f t="shared" si="5"/>
        <v>5.93</v>
      </c>
    </row>
    <row r="43" spans="1:15" s="37" customFormat="1">
      <c r="A43" s="241" t="s">
        <v>50</v>
      </c>
      <c r="B43" s="241"/>
      <c r="C43" s="241"/>
      <c r="D43" s="241"/>
      <c r="E43" s="241"/>
      <c r="F43" s="241"/>
      <c r="G43" s="241"/>
      <c r="H43" s="89"/>
      <c r="I43" s="89"/>
      <c r="J43" s="89"/>
      <c r="K43" s="89"/>
      <c r="L43" s="89"/>
      <c r="M43" s="89"/>
      <c r="N43" s="89"/>
      <c r="O43" s="89"/>
    </row>
    <row r="44" spans="1:15" s="37" customFormat="1">
      <c r="A44" s="246" t="s">
        <v>19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</row>
    <row r="45" spans="1:15">
      <c r="A45" s="195">
        <v>203</v>
      </c>
      <c r="B45" s="161" t="s">
        <v>171</v>
      </c>
      <c r="C45" s="160">
        <v>150</v>
      </c>
      <c r="D45" s="160">
        <v>3.79</v>
      </c>
      <c r="E45" s="160">
        <v>13.37</v>
      </c>
      <c r="F45" s="160">
        <v>16.239999999999998</v>
      </c>
      <c r="G45" s="160">
        <v>215.73</v>
      </c>
      <c r="H45" s="160">
        <v>0.08</v>
      </c>
      <c r="I45" s="160">
        <v>4.74</v>
      </c>
      <c r="J45" s="160">
        <v>5.0000000000000001E-3</v>
      </c>
      <c r="K45" s="160">
        <v>0.5</v>
      </c>
      <c r="L45" s="160">
        <v>116.22</v>
      </c>
      <c r="M45" s="160">
        <v>134.56</v>
      </c>
      <c r="N45" s="160">
        <v>40.5</v>
      </c>
      <c r="O45" s="160">
        <v>1.08</v>
      </c>
    </row>
    <row r="46" spans="1:15">
      <c r="A46" s="195"/>
      <c r="B46" s="161" t="s">
        <v>172</v>
      </c>
      <c r="C46" s="160">
        <v>10</v>
      </c>
      <c r="D46" s="160">
        <v>0.28000000000000003</v>
      </c>
      <c r="E46" s="160">
        <v>2</v>
      </c>
      <c r="F46" s="160">
        <v>0.32</v>
      </c>
      <c r="G46" s="160">
        <v>20.6</v>
      </c>
      <c r="H46" s="160">
        <v>0.01</v>
      </c>
      <c r="I46" s="160">
        <v>0.1</v>
      </c>
      <c r="J46" s="160">
        <v>4.3999999999999997E-2</v>
      </c>
      <c r="K46" s="160">
        <v>0.02</v>
      </c>
      <c r="L46" s="160">
        <v>30.7</v>
      </c>
      <c r="M46" s="160">
        <v>21.9</v>
      </c>
      <c r="N46" s="160">
        <v>3.4</v>
      </c>
      <c r="O46" s="160">
        <v>0.02</v>
      </c>
    </row>
    <row r="47" spans="1:15">
      <c r="A47" s="195">
        <v>377</v>
      </c>
      <c r="B47" s="161" t="s">
        <v>173</v>
      </c>
      <c r="C47" s="160">
        <v>200</v>
      </c>
      <c r="D47" s="160">
        <v>3.28</v>
      </c>
      <c r="E47" s="160">
        <v>3.54</v>
      </c>
      <c r="F47" s="160">
        <v>5.52</v>
      </c>
      <c r="G47" s="160">
        <v>65.459999999999994</v>
      </c>
      <c r="H47" s="160">
        <v>0</v>
      </c>
      <c r="I47" s="160">
        <v>2.9</v>
      </c>
      <c r="J47" s="160">
        <v>0</v>
      </c>
      <c r="K47" s="160">
        <v>0.01</v>
      </c>
      <c r="L47" s="160">
        <v>7.8</v>
      </c>
      <c r="M47" s="160">
        <v>5.2</v>
      </c>
      <c r="N47" s="160">
        <v>9.6999999999999993</v>
      </c>
      <c r="O47" s="160">
        <v>0.9</v>
      </c>
    </row>
    <row r="48" spans="1:15">
      <c r="A48" s="195"/>
      <c r="B48" s="166" t="s">
        <v>150</v>
      </c>
      <c r="C48" s="160">
        <v>20</v>
      </c>
      <c r="D48" s="160">
        <v>3.6</v>
      </c>
      <c r="E48" s="160">
        <v>3.3</v>
      </c>
      <c r="F48" s="160">
        <v>4.2</v>
      </c>
      <c r="G48" s="160">
        <v>86.2</v>
      </c>
      <c r="H48" s="160">
        <v>0.02</v>
      </c>
      <c r="I48" s="160">
        <v>0</v>
      </c>
      <c r="J48" s="160">
        <v>0</v>
      </c>
      <c r="K48" s="160">
        <v>0.01</v>
      </c>
      <c r="L48" s="160">
        <v>2.73</v>
      </c>
      <c r="M48" s="160">
        <v>13.08</v>
      </c>
      <c r="N48" s="160">
        <v>3.94</v>
      </c>
      <c r="O48" s="160">
        <v>0.1</v>
      </c>
    </row>
    <row r="49" spans="1:15">
      <c r="A49" s="195">
        <v>14</v>
      </c>
      <c r="B49" s="161" t="s">
        <v>151</v>
      </c>
      <c r="C49" s="160">
        <v>10</v>
      </c>
      <c r="D49" s="160">
        <v>0.08</v>
      </c>
      <c r="E49" s="160">
        <v>7.25</v>
      </c>
      <c r="F49" s="160">
        <v>0.13</v>
      </c>
      <c r="G49" s="160">
        <v>66</v>
      </c>
      <c r="H49" s="160">
        <v>0</v>
      </c>
      <c r="I49" s="160">
        <v>0</v>
      </c>
      <c r="J49" s="160">
        <v>0.04</v>
      </c>
      <c r="K49" s="160">
        <v>0.11</v>
      </c>
      <c r="L49" s="160">
        <v>2.4</v>
      </c>
      <c r="M49" s="160">
        <v>3</v>
      </c>
      <c r="N49" s="160">
        <v>0</v>
      </c>
      <c r="O49" s="160">
        <v>0.02</v>
      </c>
    </row>
    <row r="50" spans="1:15" s="107" customFormat="1">
      <c r="A50" s="164"/>
      <c r="B50" s="162" t="s">
        <v>153</v>
      </c>
      <c r="C50" s="167">
        <v>100</v>
      </c>
      <c r="D50" s="167">
        <v>1.5</v>
      </c>
      <c r="E50" s="168">
        <v>0.5</v>
      </c>
      <c r="F50" s="167">
        <v>21</v>
      </c>
      <c r="G50" s="167">
        <v>96</v>
      </c>
      <c r="H50" s="167">
        <v>0.04</v>
      </c>
      <c r="I50" s="167">
        <v>10</v>
      </c>
      <c r="J50" s="167">
        <v>0</v>
      </c>
      <c r="K50" s="167">
        <v>0.4</v>
      </c>
      <c r="L50" s="167">
        <v>8</v>
      </c>
      <c r="M50" s="167">
        <v>28</v>
      </c>
      <c r="N50" s="167">
        <v>42</v>
      </c>
      <c r="O50" s="167">
        <v>0.6</v>
      </c>
    </row>
    <row r="51" spans="1:15" s="37" customFormat="1">
      <c r="A51" s="48"/>
      <c r="B51" s="49" t="s">
        <v>25</v>
      </c>
      <c r="C51" s="50">
        <f t="shared" ref="C51:O51" si="6">SUM(C45:C50)</f>
        <v>490</v>
      </c>
      <c r="D51" s="51">
        <f t="shared" si="6"/>
        <v>12.53</v>
      </c>
      <c r="E51" s="51">
        <f t="shared" si="6"/>
        <v>29.96</v>
      </c>
      <c r="F51" s="51">
        <f t="shared" si="6"/>
        <v>47.41</v>
      </c>
      <c r="G51" s="51">
        <f t="shared" si="6"/>
        <v>549.99</v>
      </c>
      <c r="H51" s="51">
        <f t="shared" si="6"/>
        <v>0.15</v>
      </c>
      <c r="I51" s="51">
        <f t="shared" si="6"/>
        <v>17.740000000000002</v>
      </c>
      <c r="J51" s="51">
        <f t="shared" si="6"/>
        <v>8.8999999999999996E-2</v>
      </c>
      <c r="K51" s="51">
        <f t="shared" si="6"/>
        <v>1.05</v>
      </c>
      <c r="L51" s="51">
        <f t="shared" si="6"/>
        <v>167.85</v>
      </c>
      <c r="M51" s="51">
        <f t="shared" si="6"/>
        <v>205.74</v>
      </c>
      <c r="N51" s="51">
        <f t="shared" si="6"/>
        <v>99.539999999999992</v>
      </c>
      <c r="O51" s="51">
        <f t="shared" si="6"/>
        <v>2.72</v>
      </c>
    </row>
    <row r="52" spans="1:15" s="37" customFormat="1">
      <c r="A52" s="246" t="s">
        <v>26</v>
      </c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</row>
    <row r="53" spans="1:15" ht="15.75" customHeight="1">
      <c r="A53" s="195">
        <v>604</v>
      </c>
      <c r="B53" s="166" t="s">
        <v>174</v>
      </c>
      <c r="C53" s="160">
        <v>60</v>
      </c>
      <c r="D53" s="160">
        <v>0.6</v>
      </c>
      <c r="E53" s="160">
        <v>4.2</v>
      </c>
      <c r="F53" s="160">
        <v>5.0999999999999996</v>
      </c>
      <c r="G53" s="160">
        <v>60.6</v>
      </c>
      <c r="H53" s="160">
        <v>0.02</v>
      </c>
      <c r="I53" s="160">
        <v>8.4</v>
      </c>
      <c r="J53" s="160">
        <v>0</v>
      </c>
      <c r="K53" s="160">
        <v>0</v>
      </c>
      <c r="L53" s="160">
        <v>24.6</v>
      </c>
      <c r="M53" s="160">
        <v>22.2</v>
      </c>
      <c r="N53" s="160">
        <v>9</v>
      </c>
      <c r="O53" s="160">
        <v>0.42</v>
      </c>
    </row>
    <row r="54" spans="1:15" ht="25.5">
      <c r="A54" s="195">
        <v>82</v>
      </c>
      <c r="B54" s="166" t="s">
        <v>175</v>
      </c>
      <c r="C54" s="160">
        <v>250</v>
      </c>
      <c r="D54" s="160">
        <v>2.7</v>
      </c>
      <c r="E54" s="160">
        <v>5.2</v>
      </c>
      <c r="F54" s="160">
        <v>11.9</v>
      </c>
      <c r="G54" s="160">
        <v>92</v>
      </c>
      <c r="H54" s="160">
        <v>0.05</v>
      </c>
      <c r="I54" s="160">
        <v>0.94</v>
      </c>
      <c r="J54" s="160">
        <v>0.02</v>
      </c>
      <c r="K54" s="160">
        <v>0</v>
      </c>
      <c r="L54" s="160">
        <v>49.73</v>
      </c>
      <c r="M54" s="160">
        <v>104.5</v>
      </c>
      <c r="N54" s="160">
        <v>22.1</v>
      </c>
      <c r="O54" s="160">
        <v>0.8</v>
      </c>
    </row>
    <row r="55" spans="1:15" ht="25.5">
      <c r="A55" s="195" t="s">
        <v>176</v>
      </c>
      <c r="B55" s="166" t="s">
        <v>177</v>
      </c>
      <c r="C55" s="160">
        <v>200</v>
      </c>
      <c r="D55" s="160">
        <v>16.3</v>
      </c>
      <c r="E55" s="160">
        <v>18.5</v>
      </c>
      <c r="F55" s="160">
        <v>38.799999999999997</v>
      </c>
      <c r="G55" s="160">
        <v>390</v>
      </c>
      <c r="H55" s="160">
        <v>0.2</v>
      </c>
      <c r="I55" s="160">
        <v>10.4</v>
      </c>
      <c r="J55" s="160">
        <v>0</v>
      </c>
      <c r="K55" s="160">
        <v>0</v>
      </c>
      <c r="L55" s="160">
        <v>27.9</v>
      </c>
      <c r="M55" s="160">
        <v>255.2</v>
      </c>
      <c r="N55" s="160">
        <v>53.9</v>
      </c>
      <c r="O55" s="160">
        <v>1.8</v>
      </c>
    </row>
    <row r="56" spans="1:15" ht="30" customHeight="1">
      <c r="A56" s="195">
        <v>345</v>
      </c>
      <c r="B56" s="166" t="s">
        <v>178</v>
      </c>
      <c r="C56" s="160">
        <v>200</v>
      </c>
      <c r="D56" s="160">
        <v>0.52</v>
      </c>
      <c r="E56" s="160">
        <v>0.18</v>
      </c>
      <c r="F56" s="160">
        <v>28.86</v>
      </c>
      <c r="G56" s="160">
        <v>122.24</v>
      </c>
      <c r="H56" s="160">
        <v>0.02</v>
      </c>
      <c r="I56" s="160">
        <v>17.600000000000001</v>
      </c>
      <c r="J56" s="160">
        <v>0</v>
      </c>
      <c r="K56" s="160">
        <v>0.38</v>
      </c>
      <c r="L56" s="160">
        <v>23.4</v>
      </c>
      <c r="M56" s="160">
        <v>23.4</v>
      </c>
      <c r="N56" s="160">
        <v>17</v>
      </c>
      <c r="O56" s="160">
        <v>0.6</v>
      </c>
    </row>
    <row r="57" spans="1:15">
      <c r="A57" s="195"/>
      <c r="B57" s="166" t="s">
        <v>150</v>
      </c>
      <c r="C57" s="160">
        <v>40</v>
      </c>
      <c r="D57" s="160">
        <v>7.2</v>
      </c>
      <c r="E57" s="160">
        <v>6.6</v>
      </c>
      <c r="F57" s="160">
        <v>8.4</v>
      </c>
      <c r="G57" s="160">
        <v>172.4</v>
      </c>
      <c r="H57" s="160">
        <v>0.04</v>
      </c>
      <c r="I57" s="160">
        <v>0</v>
      </c>
      <c r="J57" s="160">
        <v>0</v>
      </c>
      <c r="K57" s="160">
        <v>0.02</v>
      </c>
      <c r="L57" s="160">
        <v>5.46</v>
      </c>
      <c r="M57" s="160">
        <v>26.16</v>
      </c>
      <c r="N57" s="160">
        <v>7.88</v>
      </c>
      <c r="O57" s="160">
        <v>0.2</v>
      </c>
    </row>
    <row r="58" spans="1:15" s="37" customFormat="1" hidden="1">
      <c r="A58" s="183"/>
      <c r="B58" s="184"/>
      <c r="C58" s="158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1:15" s="37" customFormat="1" ht="16.5" hidden="1" customHeight="1">
      <c r="A59" s="85"/>
      <c r="B59" s="65"/>
      <c r="C59" s="85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s="37" customFormat="1">
      <c r="A60" s="48"/>
      <c r="B60" s="49" t="s">
        <v>35</v>
      </c>
      <c r="C60" s="50">
        <f t="shared" ref="C60:O60" si="7">SUM(C53:C59)</f>
        <v>750</v>
      </c>
      <c r="D60" s="51">
        <f t="shared" si="7"/>
        <v>27.32</v>
      </c>
      <c r="E60" s="51">
        <f t="shared" si="7"/>
        <v>34.68</v>
      </c>
      <c r="F60" s="51">
        <f t="shared" si="7"/>
        <v>93.06</v>
      </c>
      <c r="G60" s="51">
        <f t="shared" si="7"/>
        <v>837.24</v>
      </c>
      <c r="H60" s="51">
        <f t="shared" si="7"/>
        <v>0.33</v>
      </c>
      <c r="I60" s="51">
        <f t="shared" si="7"/>
        <v>37.340000000000003</v>
      </c>
      <c r="J60" s="51">
        <f t="shared" si="7"/>
        <v>0.02</v>
      </c>
      <c r="K60" s="51">
        <f t="shared" si="7"/>
        <v>0.4</v>
      </c>
      <c r="L60" s="51">
        <f t="shared" si="7"/>
        <v>131.09</v>
      </c>
      <c r="M60" s="51">
        <f t="shared" si="7"/>
        <v>431.46</v>
      </c>
      <c r="N60" s="51">
        <f t="shared" si="7"/>
        <v>109.88</v>
      </c>
      <c r="O60" s="51">
        <f t="shared" si="7"/>
        <v>3.8200000000000003</v>
      </c>
    </row>
    <row r="61" spans="1:15" s="37" customFormat="1">
      <c r="A61" s="86"/>
      <c r="B61" s="86" t="s">
        <v>63</v>
      </c>
      <c r="C61" s="93">
        <f t="shared" ref="C61:O61" si="8">C60+C51</f>
        <v>1240</v>
      </c>
      <c r="D61" s="88">
        <f t="shared" si="8"/>
        <v>39.85</v>
      </c>
      <c r="E61" s="88">
        <f t="shared" si="8"/>
        <v>64.64</v>
      </c>
      <c r="F61" s="88">
        <f t="shared" si="8"/>
        <v>140.47</v>
      </c>
      <c r="G61" s="88">
        <f t="shared" si="8"/>
        <v>1387.23</v>
      </c>
      <c r="H61" s="88">
        <f t="shared" si="8"/>
        <v>0.48</v>
      </c>
      <c r="I61" s="88">
        <f t="shared" si="8"/>
        <v>55.080000000000005</v>
      </c>
      <c r="J61" s="88">
        <f t="shared" si="8"/>
        <v>0.109</v>
      </c>
      <c r="K61" s="88">
        <f t="shared" si="8"/>
        <v>1.4500000000000002</v>
      </c>
      <c r="L61" s="88">
        <f t="shared" si="8"/>
        <v>298.94</v>
      </c>
      <c r="M61" s="88">
        <f t="shared" si="8"/>
        <v>637.20000000000005</v>
      </c>
      <c r="N61" s="88">
        <f t="shared" si="8"/>
        <v>209.42</v>
      </c>
      <c r="O61" s="88">
        <f t="shared" si="8"/>
        <v>6.5400000000000009</v>
      </c>
    </row>
    <row r="62" spans="1:15" s="37" customFormat="1" ht="14.1" customHeight="1">
      <c r="A62" s="247" t="s">
        <v>64</v>
      </c>
      <c r="B62" s="248"/>
      <c r="C62" s="248"/>
      <c r="D62" s="248"/>
      <c r="E62" s="248"/>
      <c r="F62" s="248"/>
      <c r="G62" s="249"/>
      <c r="H62" s="89"/>
      <c r="I62" s="89"/>
      <c r="J62" s="89"/>
      <c r="K62" s="89"/>
      <c r="L62" s="89"/>
      <c r="M62" s="89"/>
      <c r="N62" s="89"/>
      <c r="O62" s="89"/>
    </row>
    <row r="63" spans="1:15" s="37" customFormat="1">
      <c r="A63" s="246" t="s">
        <v>19</v>
      </c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</row>
    <row r="64" spans="1:15" ht="14.25" customHeight="1">
      <c r="A64" s="195">
        <v>210</v>
      </c>
      <c r="B64" s="161" t="s">
        <v>179</v>
      </c>
      <c r="C64" s="160">
        <v>150</v>
      </c>
      <c r="D64" s="160">
        <v>12.93</v>
      </c>
      <c r="E64" s="160">
        <v>19.059999999999999</v>
      </c>
      <c r="F64" s="160">
        <v>2.94</v>
      </c>
      <c r="G64" s="160">
        <v>289.60000000000002</v>
      </c>
      <c r="H64" s="160">
        <v>0.15</v>
      </c>
      <c r="I64" s="160">
        <v>0.26</v>
      </c>
      <c r="J64" s="160">
        <v>0.3</v>
      </c>
      <c r="K64" s="160">
        <v>0.75</v>
      </c>
      <c r="L64" s="160">
        <v>103.08</v>
      </c>
      <c r="M64" s="160">
        <v>225.75</v>
      </c>
      <c r="N64" s="160">
        <v>16.18</v>
      </c>
      <c r="O64" s="160">
        <v>0.75</v>
      </c>
    </row>
    <row r="65" spans="1:16" ht="15.75" customHeight="1">
      <c r="A65" s="195">
        <v>604</v>
      </c>
      <c r="B65" s="166" t="s">
        <v>174</v>
      </c>
      <c r="C65" s="160">
        <v>60</v>
      </c>
      <c r="D65" s="160">
        <v>0.6</v>
      </c>
      <c r="E65" s="160">
        <v>4.2</v>
      </c>
      <c r="F65" s="160">
        <v>5.0999999999999996</v>
      </c>
      <c r="G65" s="160">
        <v>60.6</v>
      </c>
      <c r="H65" s="160">
        <v>0.02</v>
      </c>
      <c r="I65" s="160">
        <v>8.4</v>
      </c>
      <c r="J65" s="160">
        <v>0</v>
      </c>
      <c r="K65" s="160">
        <v>0</v>
      </c>
      <c r="L65" s="160">
        <v>24.6</v>
      </c>
      <c r="M65" s="160">
        <v>22.2</v>
      </c>
      <c r="N65" s="160">
        <v>9</v>
      </c>
      <c r="O65" s="160">
        <v>0.42</v>
      </c>
    </row>
    <row r="66" spans="1:16" ht="19.5" customHeight="1">
      <c r="A66" s="195">
        <v>376</v>
      </c>
      <c r="B66" s="161" t="s">
        <v>40</v>
      </c>
      <c r="C66" s="160">
        <v>200</v>
      </c>
      <c r="D66" s="160">
        <v>7.0000000000000007E-2</v>
      </c>
      <c r="E66" s="160">
        <v>0.02</v>
      </c>
      <c r="F66" s="160">
        <v>15</v>
      </c>
      <c r="G66" s="160">
        <v>60</v>
      </c>
      <c r="H66" s="160">
        <v>0</v>
      </c>
      <c r="I66" s="160">
        <v>0.03</v>
      </c>
      <c r="J66" s="160">
        <v>0</v>
      </c>
      <c r="K66" s="160">
        <v>0</v>
      </c>
      <c r="L66" s="160">
        <v>11.1</v>
      </c>
      <c r="M66" s="160">
        <v>2.8</v>
      </c>
      <c r="N66" s="160">
        <v>1.4</v>
      </c>
      <c r="O66" s="160">
        <v>0.28000000000000003</v>
      </c>
    </row>
    <row r="67" spans="1:16" ht="19.5" customHeight="1">
      <c r="A67" s="161"/>
      <c r="B67" s="166" t="s">
        <v>150</v>
      </c>
      <c r="C67" s="160">
        <v>20</v>
      </c>
      <c r="D67" s="160">
        <v>3.6</v>
      </c>
      <c r="E67" s="160">
        <v>3.3</v>
      </c>
      <c r="F67" s="160">
        <v>4.2</v>
      </c>
      <c r="G67" s="160">
        <v>86.2</v>
      </c>
      <c r="H67" s="160">
        <v>0.02</v>
      </c>
      <c r="I67" s="160">
        <v>0</v>
      </c>
      <c r="J67" s="160">
        <v>0</v>
      </c>
      <c r="K67" s="160">
        <v>0.01</v>
      </c>
      <c r="L67" s="160">
        <v>2.73</v>
      </c>
      <c r="M67" s="160">
        <v>13.08</v>
      </c>
      <c r="N67" s="160">
        <v>3.94</v>
      </c>
      <c r="O67" s="160">
        <v>0.1</v>
      </c>
    </row>
    <row r="68" spans="1:16" s="37" customFormat="1" hidden="1">
      <c r="A68" s="158"/>
      <c r="B68" s="184"/>
      <c r="C68" s="158"/>
      <c r="D68" s="159"/>
      <c r="E68" s="159"/>
      <c r="F68" s="159"/>
      <c r="G68" s="159"/>
      <c r="H68" s="159"/>
      <c r="I68" s="159"/>
      <c r="J68" s="183"/>
      <c r="K68" s="159"/>
      <c r="L68" s="159"/>
      <c r="M68" s="159"/>
      <c r="N68" s="159"/>
      <c r="O68" s="159"/>
    </row>
    <row r="69" spans="1:16" s="107" customFormat="1" hidden="1">
      <c r="A69" s="101"/>
      <c r="B69" s="53"/>
      <c r="C69" s="54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6" s="107" customFormat="1">
      <c r="A70" s="112"/>
      <c r="B70" s="113" t="s">
        <v>25</v>
      </c>
      <c r="C70" s="114">
        <f t="shared" ref="C70:O70" si="9">SUM(C64:C69)</f>
        <v>430</v>
      </c>
      <c r="D70" s="115">
        <f t="shared" si="9"/>
        <v>17.2</v>
      </c>
      <c r="E70" s="115">
        <f t="shared" si="9"/>
        <v>26.58</v>
      </c>
      <c r="F70" s="115">
        <f t="shared" si="9"/>
        <v>27.24</v>
      </c>
      <c r="G70" s="115">
        <f t="shared" si="9"/>
        <v>496.40000000000003</v>
      </c>
      <c r="H70" s="115">
        <f t="shared" si="9"/>
        <v>0.18999999999999997</v>
      </c>
      <c r="I70" s="115">
        <f t="shared" si="9"/>
        <v>8.69</v>
      </c>
      <c r="J70" s="115">
        <f t="shared" si="9"/>
        <v>0.3</v>
      </c>
      <c r="K70" s="115">
        <f t="shared" si="9"/>
        <v>0.76</v>
      </c>
      <c r="L70" s="115">
        <f t="shared" si="9"/>
        <v>141.51</v>
      </c>
      <c r="M70" s="115">
        <f t="shared" si="9"/>
        <v>263.83</v>
      </c>
      <c r="N70" s="115">
        <f t="shared" si="9"/>
        <v>30.52</v>
      </c>
      <c r="O70" s="115">
        <f t="shared" si="9"/>
        <v>1.55</v>
      </c>
    </row>
    <row r="71" spans="1:16" s="37" customFormat="1">
      <c r="A71" s="246" t="s">
        <v>26</v>
      </c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</row>
    <row r="72" spans="1:16" s="37" customFormat="1" ht="17.25" customHeight="1">
      <c r="A72" s="202"/>
      <c r="B72" s="199" t="s">
        <v>163</v>
      </c>
      <c r="C72" s="203">
        <v>60</v>
      </c>
      <c r="D72" s="203">
        <v>0.6</v>
      </c>
      <c r="E72" s="203">
        <v>0.2</v>
      </c>
      <c r="F72" s="203">
        <v>0.2</v>
      </c>
      <c r="G72" s="203">
        <v>14.4</v>
      </c>
      <c r="H72" s="203" t="s">
        <v>164</v>
      </c>
      <c r="I72" s="203">
        <v>15.15</v>
      </c>
      <c r="J72" s="203">
        <v>2E-3</v>
      </c>
      <c r="K72" s="203">
        <v>0.2</v>
      </c>
      <c r="L72" s="203">
        <v>18.399999999999999</v>
      </c>
      <c r="M72" s="203">
        <v>12</v>
      </c>
      <c r="N72" s="203">
        <v>15.75</v>
      </c>
      <c r="O72" s="203">
        <v>0.6</v>
      </c>
    </row>
    <row r="73" spans="1:16" s="171" customFormat="1" ht="25.5">
      <c r="A73" s="170"/>
      <c r="B73" s="166" t="s">
        <v>180</v>
      </c>
      <c r="C73" s="160">
        <v>250</v>
      </c>
      <c r="D73" s="160">
        <v>1.9</v>
      </c>
      <c r="E73" s="160">
        <v>3.4</v>
      </c>
      <c r="F73" s="160">
        <v>12.5</v>
      </c>
      <c r="G73" s="160">
        <v>89</v>
      </c>
      <c r="H73" s="160">
        <v>0</v>
      </c>
      <c r="I73" s="160">
        <v>7.4</v>
      </c>
      <c r="J73" s="160">
        <v>0</v>
      </c>
      <c r="K73" s="160">
        <v>0</v>
      </c>
      <c r="L73" s="160">
        <v>38.299999999999997</v>
      </c>
      <c r="M73" s="160">
        <v>17.899999999999999</v>
      </c>
      <c r="N73" s="160">
        <v>36.799999999999997</v>
      </c>
      <c r="O73" s="160">
        <v>0.5</v>
      </c>
      <c r="P73" s="230"/>
    </row>
    <row r="74" spans="1:16" ht="16.5" customHeight="1">
      <c r="A74" s="195">
        <v>171</v>
      </c>
      <c r="B74" s="166" t="s">
        <v>181</v>
      </c>
      <c r="C74" s="160">
        <v>160</v>
      </c>
      <c r="D74" s="160">
        <v>3.78</v>
      </c>
      <c r="E74" s="160">
        <v>5.3</v>
      </c>
      <c r="F74" s="160">
        <v>39.29</v>
      </c>
      <c r="G74" s="160">
        <v>242</v>
      </c>
      <c r="H74" s="160">
        <v>0.03</v>
      </c>
      <c r="I74" s="160">
        <v>0</v>
      </c>
      <c r="J74" s="160">
        <v>4.0000000000000001E-3</v>
      </c>
      <c r="K74" s="160">
        <v>0.25</v>
      </c>
      <c r="L74" s="160">
        <v>17.04</v>
      </c>
      <c r="M74" s="160">
        <v>82.38</v>
      </c>
      <c r="N74" s="160">
        <v>27.89</v>
      </c>
      <c r="O74" s="160">
        <v>0.59</v>
      </c>
    </row>
    <row r="75" spans="1:16" ht="25.5">
      <c r="A75" s="195" t="s">
        <v>182</v>
      </c>
      <c r="B75" s="166" t="s">
        <v>183</v>
      </c>
      <c r="C75" s="160">
        <v>80</v>
      </c>
      <c r="D75" s="160">
        <v>15.8</v>
      </c>
      <c r="E75" s="160">
        <v>5.0999999999999996</v>
      </c>
      <c r="F75" s="160">
        <v>0.1</v>
      </c>
      <c r="G75" s="160">
        <v>100.8</v>
      </c>
      <c r="H75" s="160">
        <v>0.1</v>
      </c>
      <c r="I75" s="160">
        <v>3.04</v>
      </c>
      <c r="J75" s="160">
        <v>0</v>
      </c>
      <c r="K75" s="160">
        <v>0</v>
      </c>
      <c r="L75" s="160">
        <v>29.92</v>
      </c>
      <c r="M75" s="160">
        <v>235.2</v>
      </c>
      <c r="N75" s="160">
        <v>34.24</v>
      </c>
      <c r="O75" s="160">
        <v>0.64</v>
      </c>
    </row>
    <row r="76" spans="1:16" ht="12.75" hidden="1" customHeight="1">
      <c r="A76" s="161"/>
      <c r="B76" s="166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</row>
    <row r="77" spans="1:16" ht="40.5" customHeight="1">
      <c r="A77" s="195">
        <v>388</v>
      </c>
      <c r="B77" s="166" t="s">
        <v>184</v>
      </c>
      <c r="C77" s="160">
        <v>200</v>
      </c>
      <c r="D77" s="160">
        <v>0.7</v>
      </c>
      <c r="E77" s="160">
        <v>0.3</v>
      </c>
      <c r="F77" s="160">
        <v>24.7</v>
      </c>
      <c r="G77" s="160">
        <v>117</v>
      </c>
      <c r="H77" s="160">
        <v>0</v>
      </c>
      <c r="I77" s="160">
        <v>15</v>
      </c>
      <c r="J77" s="160">
        <v>3.0000000000000001E-3</v>
      </c>
      <c r="K77" s="160">
        <v>0</v>
      </c>
      <c r="L77" s="160">
        <v>19.2</v>
      </c>
      <c r="M77" s="160">
        <v>4.9000000000000004</v>
      </c>
      <c r="N77" s="160">
        <v>3.1</v>
      </c>
      <c r="O77" s="160">
        <v>0.7</v>
      </c>
    </row>
    <row r="78" spans="1:16" ht="12.75" customHeight="1">
      <c r="A78" s="161"/>
      <c r="B78" s="166" t="s">
        <v>150</v>
      </c>
      <c r="C78" s="160">
        <v>40</v>
      </c>
      <c r="D78" s="160">
        <v>7.2</v>
      </c>
      <c r="E78" s="160">
        <v>6.6</v>
      </c>
      <c r="F78" s="160">
        <v>8.4</v>
      </c>
      <c r="G78" s="160">
        <v>172.4</v>
      </c>
      <c r="H78" s="160">
        <v>0.04</v>
      </c>
      <c r="I78" s="160">
        <v>0</v>
      </c>
      <c r="J78" s="160">
        <v>0</v>
      </c>
      <c r="K78" s="160">
        <v>0.02</v>
      </c>
      <c r="L78" s="160">
        <v>5.46</v>
      </c>
      <c r="M78" s="160">
        <v>26.16</v>
      </c>
      <c r="N78" s="160">
        <v>7.88</v>
      </c>
      <c r="O78" s="160">
        <v>0.2</v>
      </c>
    </row>
    <row r="79" spans="1:16" s="37" customFormat="1" hidden="1">
      <c r="A79" s="183"/>
      <c r="B79" s="184"/>
      <c r="C79" s="158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</row>
    <row r="80" spans="1:16" s="37" customFormat="1" ht="20.25" hidden="1" customHeight="1">
      <c r="A80" s="66"/>
      <c r="B80" s="65"/>
      <c r="C80" s="85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6" s="37" customFormat="1">
      <c r="A81" s="48"/>
      <c r="B81" s="49" t="s">
        <v>35</v>
      </c>
      <c r="C81" s="50">
        <f t="shared" ref="C81:O81" si="10">SUM(C72:C80)</f>
        <v>790</v>
      </c>
      <c r="D81" s="51">
        <f t="shared" si="10"/>
        <v>29.979999999999997</v>
      </c>
      <c r="E81" s="51">
        <f t="shared" si="10"/>
        <v>20.9</v>
      </c>
      <c r="F81" s="51">
        <f t="shared" si="10"/>
        <v>85.19</v>
      </c>
      <c r="G81" s="51">
        <f t="shared" si="10"/>
        <v>735.6</v>
      </c>
      <c r="H81" s="51">
        <f t="shared" si="10"/>
        <v>0.17</v>
      </c>
      <c r="I81" s="51">
        <f t="shared" si="10"/>
        <v>40.590000000000003</v>
      </c>
      <c r="J81" s="51">
        <f t="shared" si="10"/>
        <v>9.0000000000000011E-3</v>
      </c>
      <c r="K81" s="51">
        <f t="shared" si="10"/>
        <v>0.47000000000000003</v>
      </c>
      <c r="L81" s="51">
        <f t="shared" si="10"/>
        <v>128.32</v>
      </c>
      <c r="M81" s="51">
        <f t="shared" si="10"/>
        <v>378.54</v>
      </c>
      <c r="N81" s="51">
        <f t="shared" si="10"/>
        <v>125.66</v>
      </c>
      <c r="O81" s="51">
        <f t="shared" si="10"/>
        <v>3.2300000000000004</v>
      </c>
    </row>
    <row r="82" spans="1:16" s="37" customFormat="1">
      <c r="A82" s="86"/>
      <c r="B82" s="86" t="s">
        <v>77</v>
      </c>
      <c r="C82" s="93">
        <f t="shared" ref="C82:O82" si="11">C81+C70</f>
        <v>1220</v>
      </c>
      <c r="D82" s="88">
        <f t="shared" si="11"/>
        <v>47.179999999999993</v>
      </c>
      <c r="E82" s="88">
        <f t="shared" si="11"/>
        <v>47.48</v>
      </c>
      <c r="F82" s="88">
        <f t="shared" si="11"/>
        <v>112.42999999999999</v>
      </c>
      <c r="G82" s="88">
        <f t="shared" si="11"/>
        <v>1232</v>
      </c>
      <c r="H82" s="88">
        <f t="shared" si="11"/>
        <v>0.36</v>
      </c>
      <c r="I82" s="88">
        <f t="shared" si="11"/>
        <v>49.28</v>
      </c>
      <c r="J82" s="88">
        <f t="shared" si="11"/>
        <v>0.309</v>
      </c>
      <c r="K82" s="88">
        <f t="shared" si="11"/>
        <v>1.23</v>
      </c>
      <c r="L82" s="88">
        <f t="shared" si="11"/>
        <v>269.83</v>
      </c>
      <c r="M82" s="88">
        <f t="shared" si="11"/>
        <v>642.37</v>
      </c>
      <c r="N82" s="88">
        <f t="shared" si="11"/>
        <v>156.18</v>
      </c>
      <c r="O82" s="88">
        <f t="shared" si="11"/>
        <v>4.78</v>
      </c>
    </row>
    <row r="83" spans="1:16" s="37" customFormat="1">
      <c r="A83" s="241" t="s">
        <v>78</v>
      </c>
      <c r="B83" s="241"/>
      <c r="C83" s="241"/>
      <c r="D83" s="241"/>
      <c r="E83" s="241"/>
      <c r="F83" s="241"/>
      <c r="G83" s="241"/>
      <c r="H83" s="89"/>
      <c r="I83" s="89"/>
      <c r="J83" s="89"/>
      <c r="K83" s="89"/>
      <c r="L83" s="89"/>
      <c r="M83" s="89"/>
      <c r="N83" s="89"/>
      <c r="O83" s="89"/>
    </row>
    <row r="84" spans="1:16" s="37" customFormat="1">
      <c r="A84" s="246" t="s">
        <v>19</v>
      </c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</row>
    <row r="85" spans="1:16" s="171" customFormat="1">
      <c r="A85" s="195"/>
      <c r="B85" s="199" t="s">
        <v>185</v>
      </c>
      <c r="C85" s="203">
        <v>150</v>
      </c>
      <c r="D85" s="203">
        <v>1.95</v>
      </c>
      <c r="E85" s="203">
        <v>5.15</v>
      </c>
      <c r="F85" s="203">
        <v>10.8</v>
      </c>
      <c r="G85" s="203">
        <v>97.35</v>
      </c>
      <c r="H85" s="203">
        <v>0.09</v>
      </c>
      <c r="I85" s="203">
        <v>7.5</v>
      </c>
      <c r="J85" s="203">
        <v>0.01</v>
      </c>
      <c r="K85" s="203">
        <v>0.2</v>
      </c>
      <c r="L85" s="203">
        <v>76.5</v>
      </c>
      <c r="M85" s="203">
        <v>82.5</v>
      </c>
      <c r="N85" s="203">
        <v>57</v>
      </c>
      <c r="O85" s="203">
        <v>1.05</v>
      </c>
      <c r="P85" s="230"/>
    </row>
    <row r="86" spans="1:16" s="37" customFormat="1" ht="25.5">
      <c r="A86" s="195" t="s">
        <v>186</v>
      </c>
      <c r="B86" s="166" t="s">
        <v>187</v>
      </c>
      <c r="C86" s="160">
        <v>80</v>
      </c>
      <c r="D86" s="160">
        <v>8.27</v>
      </c>
      <c r="E86" s="160">
        <v>9.02</v>
      </c>
      <c r="F86" s="160">
        <v>8.7899999999999991</v>
      </c>
      <c r="G86" s="160">
        <v>131</v>
      </c>
      <c r="H86" s="160">
        <v>0.04</v>
      </c>
      <c r="I86" s="160">
        <v>0.18</v>
      </c>
      <c r="J86" s="160">
        <v>1.2999999999999999E-2</v>
      </c>
      <c r="K86" s="160">
        <v>1.8</v>
      </c>
      <c r="L86" s="160">
        <v>28.56</v>
      </c>
      <c r="M86" s="160">
        <v>79.709999999999994</v>
      </c>
      <c r="N86" s="160">
        <v>25.47</v>
      </c>
      <c r="O86" s="160">
        <v>1.45</v>
      </c>
    </row>
    <row r="87" spans="1:16" ht="27" customHeight="1">
      <c r="A87" s="195">
        <v>302</v>
      </c>
      <c r="B87" s="166" t="s">
        <v>75</v>
      </c>
      <c r="C87" s="160">
        <v>150</v>
      </c>
      <c r="D87" s="160">
        <v>4.7</v>
      </c>
      <c r="E87" s="160">
        <v>4.0999999999999996</v>
      </c>
      <c r="F87" s="160">
        <v>30.88</v>
      </c>
      <c r="G87" s="160">
        <v>182.55</v>
      </c>
      <c r="H87" s="160">
        <v>0.2</v>
      </c>
      <c r="I87" s="160">
        <v>0</v>
      </c>
      <c r="J87" s="160">
        <v>0</v>
      </c>
      <c r="K87" s="160">
        <v>0</v>
      </c>
      <c r="L87" s="160">
        <v>39.200000000000003</v>
      </c>
      <c r="M87" s="160">
        <v>210</v>
      </c>
      <c r="N87" s="160">
        <v>14</v>
      </c>
      <c r="O87" s="160">
        <v>5.01</v>
      </c>
    </row>
    <row r="88" spans="1:16" s="37" customFormat="1">
      <c r="A88" s="195">
        <v>382</v>
      </c>
      <c r="B88" s="161" t="s">
        <v>149</v>
      </c>
      <c r="C88" s="160">
        <v>200</v>
      </c>
      <c r="D88" s="165">
        <v>1.6</v>
      </c>
      <c r="E88" s="165">
        <v>1.6</v>
      </c>
      <c r="F88" s="165">
        <v>17.399999999999999</v>
      </c>
      <c r="G88" s="160">
        <v>86</v>
      </c>
      <c r="H88" s="160">
        <v>0.02</v>
      </c>
      <c r="I88" s="160">
        <v>3.6</v>
      </c>
      <c r="J88" s="160">
        <v>0.01</v>
      </c>
      <c r="K88" s="160">
        <v>0</v>
      </c>
      <c r="L88" s="160">
        <v>67.8</v>
      </c>
      <c r="M88" s="160">
        <v>54.7</v>
      </c>
      <c r="N88" s="160">
        <v>12.2</v>
      </c>
      <c r="O88" s="160">
        <v>0.9</v>
      </c>
    </row>
    <row r="89" spans="1:16" s="107" customFormat="1">
      <c r="A89" s="164"/>
      <c r="B89" s="162" t="s">
        <v>153</v>
      </c>
      <c r="C89" s="167">
        <v>100</v>
      </c>
      <c r="D89" s="167">
        <v>1.5</v>
      </c>
      <c r="E89" s="168">
        <v>0.5</v>
      </c>
      <c r="F89" s="167">
        <v>21</v>
      </c>
      <c r="G89" s="167">
        <v>96</v>
      </c>
      <c r="H89" s="167">
        <v>0.04</v>
      </c>
      <c r="I89" s="167">
        <v>10</v>
      </c>
      <c r="J89" s="167">
        <v>0</v>
      </c>
      <c r="K89" s="167">
        <v>0.4</v>
      </c>
      <c r="L89" s="167">
        <v>8</v>
      </c>
      <c r="M89" s="167">
        <v>28</v>
      </c>
      <c r="N89" s="167">
        <v>42</v>
      </c>
      <c r="O89" s="167">
        <v>0.6</v>
      </c>
    </row>
    <row r="90" spans="1:16" s="37" customFormat="1">
      <c r="A90" s="161"/>
      <c r="B90" s="166" t="s">
        <v>188</v>
      </c>
      <c r="C90" s="160">
        <v>50</v>
      </c>
      <c r="D90" s="160">
        <v>2.95</v>
      </c>
      <c r="E90" s="160">
        <v>3.8</v>
      </c>
      <c r="F90" s="160">
        <v>29</v>
      </c>
      <c r="G90" s="160">
        <v>161.9</v>
      </c>
      <c r="H90" s="160">
        <v>0.06</v>
      </c>
      <c r="I90" s="160">
        <v>0.08</v>
      </c>
      <c r="J90" s="160">
        <v>0.09</v>
      </c>
      <c r="K90" s="160">
        <v>0.55000000000000004</v>
      </c>
      <c r="L90" s="160">
        <v>24.63</v>
      </c>
      <c r="M90" s="160">
        <v>46.18</v>
      </c>
      <c r="N90" s="160">
        <v>7.02</v>
      </c>
      <c r="O90" s="160">
        <v>0.5</v>
      </c>
    </row>
    <row r="91" spans="1:16" s="37" customFormat="1">
      <c r="A91" s="161"/>
      <c r="B91" s="166" t="s">
        <v>150</v>
      </c>
      <c r="C91" s="160">
        <v>20</v>
      </c>
      <c r="D91" s="160">
        <v>3.6</v>
      </c>
      <c r="E91" s="160">
        <v>3.3</v>
      </c>
      <c r="F91" s="160">
        <v>4.2</v>
      </c>
      <c r="G91" s="160">
        <v>86.2</v>
      </c>
      <c r="H91" s="160">
        <v>0.02</v>
      </c>
      <c r="I91" s="160">
        <v>0</v>
      </c>
      <c r="J91" s="160">
        <v>0</v>
      </c>
      <c r="K91" s="160">
        <v>0.01</v>
      </c>
      <c r="L91" s="160">
        <v>2.73</v>
      </c>
      <c r="M91" s="160">
        <v>13.08</v>
      </c>
      <c r="N91" s="160">
        <v>3.94</v>
      </c>
      <c r="O91" s="160">
        <v>0.1</v>
      </c>
    </row>
    <row r="92" spans="1:16" s="107" customFormat="1">
      <c r="A92" s="112"/>
      <c r="B92" s="113" t="s">
        <v>25</v>
      </c>
      <c r="C92" s="114">
        <f>SUM(C85:C91)</f>
        <v>750</v>
      </c>
      <c r="D92" s="115">
        <f t="shared" ref="D92:O92" si="12">SUM(D85:D91)</f>
        <v>24.57</v>
      </c>
      <c r="E92" s="115">
        <f t="shared" si="12"/>
        <v>27.470000000000002</v>
      </c>
      <c r="F92" s="115">
        <f t="shared" si="12"/>
        <v>122.07000000000001</v>
      </c>
      <c r="G92" s="115">
        <f t="shared" si="12"/>
        <v>841</v>
      </c>
      <c r="H92" s="115">
        <f t="shared" si="12"/>
        <v>0.47000000000000003</v>
      </c>
      <c r="I92" s="115">
        <f t="shared" si="12"/>
        <v>21.36</v>
      </c>
      <c r="J92" s="115">
        <f t="shared" si="12"/>
        <v>0.123</v>
      </c>
      <c r="K92" s="115">
        <f t="shared" si="12"/>
        <v>2.96</v>
      </c>
      <c r="L92" s="115">
        <f t="shared" si="12"/>
        <v>247.42</v>
      </c>
      <c r="M92" s="115">
        <f t="shared" si="12"/>
        <v>514.16999999999996</v>
      </c>
      <c r="N92" s="115">
        <f t="shared" si="12"/>
        <v>161.63000000000002</v>
      </c>
      <c r="O92" s="115">
        <f t="shared" si="12"/>
        <v>9.61</v>
      </c>
    </row>
    <row r="93" spans="1:16" s="37" customFormat="1">
      <c r="A93" s="246" t="s">
        <v>26</v>
      </c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</row>
    <row r="94" spans="1:16" ht="15.75" customHeight="1">
      <c r="A94" s="195">
        <v>604</v>
      </c>
      <c r="B94" s="166" t="s">
        <v>174</v>
      </c>
      <c r="C94" s="160">
        <v>60</v>
      </c>
      <c r="D94" s="160">
        <v>0.6</v>
      </c>
      <c r="E94" s="160">
        <v>4.2</v>
      </c>
      <c r="F94" s="160">
        <v>5.0999999999999996</v>
      </c>
      <c r="G94" s="160">
        <v>60.6</v>
      </c>
      <c r="H94" s="160">
        <v>0.02</v>
      </c>
      <c r="I94" s="160">
        <v>8.4</v>
      </c>
      <c r="J94" s="160">
        <v>0</v>
      </c>
      <c r="K94" s="160">
        <v>0</v>
      </c>
      <c r="L94" s="160">
        <v>24.6</v>
      </c>
      <c r="M94" s="160">
        <v>22.2</v>
      </c>
      <c r="N94" s="160">
        <v>9</v>
      </c>
      <c r="O94" s="160">
        <v>0.42</v>
      </c>
    </row>
    <row r="95" spans="1:16" s="37" customFormat="1" ht="25.5">
      <c r="A95" s="195">
        <v>88</v>
      </c>
      <c r="B95" s="166" t="s">
        <v>189</v>
      </c>
      <c r="C95" s="160">
        <v>250</v>
      </c>
      <c r="D95" s="160">
        <v>1.8</v>
      </c>
      <c r="E95" s="160">
        <v>4.9800000000000004</v>
      </c>
      <c r="F95" s="160">
        <v>8.1300000000000008</v>
      </c>
      <c r="G95" s="160">
        <v>84.48</v>
      </c>
      <c r="H95" s="160">
        <v>0.08</v>
      </c>
      <c r="I95" s="160">
        <v>18.48</v>
      </c>
      <c r="J95" s="160">
        <v>0</v>
      </c>
      <c r="K95" s="160">
        <v>1.38</v>
      </c>
      <c r="L95" s="160">
        <v>122.93</v>
      </c>
      <c r="M95" s="160">
        <v>47.43</v>
      </c>
      <c r="N95" s="160">
        <v>21.2</v>
      </c>
      <c r="O95" s="160">
        <v>0.83</v>
      </c>
    </row>
    <row r="96" spans="1:16" s="37" customFormat="1" ht="24.75" customHeight="1">
      <c r="A96" s="195" t="s">
        <v>190</v>
      </c>
      <c r="B96" s="166" t="s">
        <v>191</v>
      </c>
      <c r="C96" s="160">
        <v>90</v>
      </c>
      <c r="D96" s="160">
        <v>16.5</v>
      </c>
      <c r="E96" s="160">
        <v>14.1</v>
      </c>
      <c r="F96" s="160">
        <v>3.2</v>
      </c>
      <c r="G96" s="160">
        <v>205</v>
      </c>
      <c r="H96" s="160">
        <v>0.1</v>
      </c>
      <c r="I96" s="160">
        <v>2.2999999999999998</v>
      </c>
      <c r="J96" s="160">
        <v>0</v>
      </c>
      <c r="K96" s="160">
        <v>0</v>
      </c>
      <c r="L96" s="160">
        <v>19.2</v>
      </c>
      <c r="M96" s="160">
        <v>185.5</v>
      </c>
      <c r="N96" s="160">
        <v>25.3</v>
      </c>
      <c r="O96" s="160">
        <v>1.1000000000000001</v>
      </c>
    </row>
    <row r="97" spans="1:15" s="37" customFormat="1">
      <c r="A97" s="195"/>
      <c r="B97" s="166" t="s">
        <v>192</v>
      </c>
      <c r="C97" s="160">
        <v>150</v>
      </c>
      <c r="D97" s="160">
        <v>3</v>
      </c>
      <c r="E97" s="160">
        <v>0.6</v>
      </c>
      <c r="F97" s="160">
        <v>23.7</v>
      </c>
      <c r="G97" s="160">
        <v>112.2</v>
      </c>
      <c r="H97" s="160">
        <v>0.15</v>
      </c>
      <c r="I97" s="160">
        <v>21.75</v>
      </c>
      <c r="J97" s="160">
        <v>0</v>
      </c>
      <c r="K97" s="160">
        <v>0.15</v>
      </c>
      <c r="L97" s="160">
        <v>20.5</v>
      </c>
      <c r="M97" s="160">
        <v>61</v>
      </c>
      <c r="N97" s="160">
        <v>33</v>
      </c>
      <c r="O97" s="160">
        <v>1.2</v>
      </c>
    </row>
    <row r="98" spans="1:15" s="37" customFormat="1" ht="28.5" customHeight="1">
      <c r="A98" s="195"/>
      <c r="B98" s="166" t="s">
        <v>193</v>
      </c>
      <c r="C98" s="160">
        <v>200</v>
      </c>
      <c r="D98" s="160">
        <v>0.24</v>
      </c>
      <c r="E98" s="160">
        <v>0</v>
      </c>
      <c r="F98" s="160">
        <v>33.799999999999997</v>
      </c>
      <c r="G98" s="160">
        <v>132</v>
      </c>
      <c r="H98" s="160">
        <v>0</v>
      </c>
      <c r="I98" s="160">
        <v>6</v>
      </c>
      <c r="J98" s="160">
        <v>0</v>
      </c>
      <c r="K98" s="160">
        <v>0.18</v>
      </c>
      <c r="L98" s="160">
        <v>18</v>
      </c>
      <c r="M98" s="160">
        <v>6.42</v>
      </c>
      <c r="N98" s="160">
        <v>4</v>
      </c>
      <c r="O98" s="160">
        <v>0.6</v>
      </c>
    </row>
    <row r="99" spans="1:15" s="37" customFormat="1" ht="15.75" customHeight="1">
      <c r="A99" s="161"/>
      <c r="B99" s="166" t="s">
        <v>150</v>
      </c>
      <c r="C99" s="160">
        <v>40</v>
      </c>
      <c r="D99" s="160">
        <v>7.2</v>
      </c>
      <c r="E99" s="160">
        <v>6.6</v>
      </c>
      <c r="F99" s="160">
        <v>8.4</v>
      </c>
      <c r="G99" s="160">
        <v>172.4</v>
      </c>
      <c r="H99" s="160">
        <v>0.04</v>
      </c>
      <c r="I99" s="160">
        <v>0</v>
      </c>
      <c r="J99" s="160">
        <v>0</v>
      </c>
      <c r="K99" s="160">
        <v>0.02</v>
      </c>
      <c r="L99" s="160">
        <v>5.46</v>
      </c>
      <c r="M99" s="160">
        <v>26.16</v>
      </c>
      <c r="N99" s="160">
        <v>7.88</v>
      </c>
      <c r="O99" s="160">
        <v>0.2</v>
      </c>
    </row>
    <row r="100" spans="1:15" s="37" customFormat="1" hidden="1">
      <c r="A100" s="187"/>
      <c r="B100" s="188"/>
      <c r="C100" s="187"/>
      <c r="D100" s="185"/>
      <c r="E100" s="185"/>
      <c r="F100" s="185"/>
      <c r="G100" s="185"/>
      <c r="H100" s="185"/>
      <c r="I100" s="189"/>
      <c r="J100" s="189"/>
      <c r="K100" s="185"/>
      <c r="L100" s="185"/>
      <c r="M100" s="185"/>
      <c r="N100" s="185"/>
      <c r="O100" s="185"/>
    </row>
    <row r="101" spans="1:15" s="37" customFormat="1" hidden="1">
      <c r="A101" s="64"/>
      <c r="B101" s="65"/>
      <c r="C101" s="66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</row>
    <row r="102" spans="1:15" s="37" customFormat="1" ht="14.25" hidden="1" customHeight="1">
      <c r="A102" s="66"/>
      <c r="B102" s="65"/>
      <c r="C102" s="85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s="37" customFormat="1">
      <c r="A103" s="48"/>
      <c r="B103" s="49" t="s">
        <v>35</v>
      </c>
      <c r="C103" s="50">
        <f t="shared" ref="C103:O103" si="13">SUM(C94:C102)</f>
        <v>790</v>
      </c>
      <c r="D103" s="51">
        <f t="shared" si="13"/>
        <v>29.339999999999996</v>
      </c>
      <c r="E103" s="51">
        <f t="shared" si="13"/>
        <v>30.480000000000004</v>
      </c>
      <c r="F103" s="51">
        <f t="shared" si="13"/>
        <v>82.33</v>
      </c>
      <c r="G103" s="51">
        <f t="shared" si="13"/>
        <v>766.68</v>
      </c>
      <c r="H103" s="51">
        <f t="shared" si="13"/>
        <v>0.38999999999999996</v>
      </c>
      <c r="I103" s="51">
        <f t="shared" si="13"/>
        <v>56.930000000000007</v>
      </c>
      <c r="J103" s="51">
        <f t="shared" si="13"/>
        <v>0</v>
      </c>
      <c r="K103" s="51">
        <f t="shared" si="13"/>
        <v>1.7299999999999998</v>
      </c>
      <c r="L103" s="51">
        <f t="shared" si="13"/>
        <v>210.69</v>
      </c>
      <c r="M103" s="51">
        <f t="shared" si="13"/>
        <v>348.71000000000004</v>
      </c>
      <c r="N103" s="51">
        <f t="shared" si="13"/>
        <v>100.38</v>
      </c>
      <c r="O103" s="51">
        <f t="shared" si="13"/>
        <v>4.3499999999999996</v>
      </c>
    </row>
    <row r="104" spans="1:15" s="37" customFormat="1">
      <c r="A104" s="86"/>
      <c r="B104" s="86" t="s">
        <v>88</v>
      </c>
      <c r="C104" s="100">
        <f t="shared" ref="C104:O104" si="14">C103+C92</f>
        <v>1540</v>
      </c>
      <c r="D104" s="88">
        <f t="shared" si="14"/>
        <v>53.91</v>
      </c>
      <c r="E104" s="88">
        <f t="shared" si="14"/>
        <v>57.95</v>
      </c>
      <c r="F104" s="88">
        <f t="shared" si="14"/>
        <v>204.4</v>
      </c>
      <c r="G104" s="88">
        <f t="shared" si="14"/>
        <v>1607.6799999999998</v>
      </c>
      <c r="H104" s="88">
        <f t="shared" si="14"/>
        <v>0.86</v>
      </c>
      <c r="I104" s="88">
        <f t="shared" si="14"/>
        <v>78.290000000000006</v>
      </c>
      <c r="J104" s="88">
        <f t="shared" si="14"/>
        <v>0.123</v>
      </c>
      <c r="K104" s="88">
        <f t="shared" si="14"/>
        <v>4.6899999999999995</v>
      </c>
      <c r="L104" s="88">
        <f t="shared" si="14"/>
        <v>458.11</v>
      </c>
      <c r="M104" s="88">
        <f t="shared" si="14"/>
        <v>862.88</v>
      </c>
      <c r="N104" s="88">
        <f t="shared" si="14"/>
        <v>262.01</v>
      </c>
      <c r="O104" s="88">
        <f t="shared" si="14"/>
        <v>13.959999999999999</v>
      </c>
    </row>
    <row r="105" spans="1:15" s="37" customFormat="1">
      <c r="A105" s="241" t="s">
        <v>89</v>
      </c>
      <c r="B105" s="241"/>
      <c r="C105" s="241"/>
      <c r="D105" s="241"/>
      <c r="E105" s="241"/>
      <c r="F105" s="241"/>
      <c r="G105" s="241"/>
      <c r="H105" s="89"/>
      <c r="I105" s="89"/>
      <c r="J105" s="89"/>
      <c r="K105" s="89"/>
      <c r="L105" s="89"/>
      <c r="M105" s="89"/>
      <c r="N105" s="89"/>
      <c r="O105" s="89"/>
    </row>
    <row r="106" spans="1:15" s="37" customFormat="1">
      <c r="A106" s="246" t="s">
        <v>19</v>
      </c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</row>
    <row r="107" spans="1:15" s="37" customFormat="1" ht="39" customHeight="1">
      <c r="A107" s="195">
        <v>182</v>
      </c>
      <c r="B107" s="161" t="s">
        <v>194</v>
      </c>
      <c r="C107" s="160">
        <v>200</v>
      </c>
      <c r="D107" s="160">
        <v>5.0999999999999996</v>
      </c>
      <c r="E107" s="160">
        <v>10.119999999999999</v>
      </c>
      <c r="F107" s="160">
        <v>43.4</v>
      </c>
      <c r="G107" s="160">
        <v>291</v>
      </c>
      <c r="H107" s="160">
        <v>0.06</v>
      </c>
      <c r="I107" s="160">
        <v>1.17</v>
      </c>
      <c r="J107" s="160">
        <v>5.8000000000000003E-2</v>
      </c>
      <c r="K107" s="160">
        <v>0.21</v>
      </c>
      <c r="L107" s="160">
        <v>130.38999999999999</v>
      </c>
      <c r="M107" s="160">
        <v>138.13999999999999</v>
      </c>
      <c r="N107" s="160">
        <v>22.12</v>
      </c>
      <c r="O107" s="160">
        <v>0.5</v>
      </c>
    </row>
    <row r="108" spans="1:15" s="37" customFormat="1">
      <c r="A108" s="195"/>
      <c r="B108" s="166" t="s">
        <v>150</v>
      </c>
      <c r="C108" s="160">
        <v>20</v>
      </c>
      <c r="D108" s="160">
        <v>3.6</v>
      </c>
      <c r="E108" s="160">
        <v>3.3</v>
      </c>
      <c r="F108" s="160">
        <v>4.2</v>
      </c>
      <c r="G108" s="160">
        <v>86.2</v>
      </c>
      <c r="H108" s="160">
        <v>0.02</v>
      </c>
      <c r="I108" s="160">
        <v>0</v>
      </c>
      <c r="J108" s="160">
        <v>0</v>
      </c>
      <c r="K108" s="160">
        <v>0.01</v>
      </c>
      <c r="L108" s="160">
        <v>2.73</v>
      </c>
      <c r="M108" s="160">
        <v>13.08</v>
      </c>
      <c r="N108" s="160">
        <v>3.94</v>
      </c>
      <c r="O108" s="160">
        <v>0.1</v>
      </c>
    </row>
    <row r="109" spans="1:15" s="37" customFormat="1">
      <c r="A109" s="195">
        <v>15</v>
      </c>
      <c r="B109" s="161" t="s">
        <v>195</v>
      </c>
      <c r="C109" s="160">
        <v>15</v>
      </c>
      <c r="D109" s="160">
        <v>3.48</v>
      </c>
      <c r="E109" s="160">
        <v>4.43</v>
      </c>
      <c r="F109" s="160">
        <v>0</v>
      </c>
      <c r="G109" s="160">
        <v>54</v>
      </c>
      <c r="H109" s="160">
        <v>5.0000000000000001E-3</v>
      </c>
      <c r="I109" s="160">
        <v>0.1</v>
      </c>
      <c r="J109" s="160">
        <v>0.03</v>
      </c>
      <c r="K109" s="160">
        <v>0.08</v>
      </c>
      <c r="L109" s="160">
        <v>132</v>
      </c>
      <c r="M109" s="160">
        <v>75</v>
      </c>
      <c r="N109" s="160">
        <v>5.25</v>
      </c>
      <c r="O109" s="160">
        <v>0.15</v>
      </c>
    </row>
    <row r="110" spans="1:15" s="37" customFormat="1">
      <c r="A110" s="195">
        <v>377</v>
      </c>
      <c r="B110" s="161" t="s">
        <v>196</v>
      </c>
      <c r="C110" s="160">
        <v>200</v>
      </c>
      <c r="D110" s="160">
        <v>0.3</v>
      </c>
      <c r="E110" s="160">
        <v>0.1</v>
      </c>
      <c r="F110" s="160">
        <v>15.2</v>
      </c>
      <c r="G110" s="160">
        <v>59</v>
      </c>
      <c r="H110" s="160">
        <v>0</v>
      </c>
      <c r="I110" s="160">
        <v>2.9</v>
      </c>
      <c r="J110" s="160">
        <v>0</v>
      </c>
      <c r="K110" s="160">
        <v>0.01</v>
      </c>
      <c r="L110" s="160">
        <v>7.8</v>
      </c>
      <c r="M110" s="160">
        <v>5.2</v>
      </c>
      <c r="N110" s="160">
        <v>9.6999999999999993</v>
      </c>
      <c r="O110" s="160">
        <v>0.9</v>
      </c>
    </row>
    <row r="111" spans="1:15" s="107" customFormat="1" hidden="1">
      <c r="A111" s="190"/>
      <c r="B111" s="186"/>
      <c r="C111" s="179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</row>
    <row r="112" spans="1:15" s="37" customFormat="1">
      <c r="A112" s="48"/>
      <c r="B112" s="49" t="s">
        <v>25</v>
      </c>
      <c r="C112" s="50">
        <f t="shared" ref="C112:O112" si="15">SUM(C107:C111)</f>
        <v>435</v>
      </c>
      <c r="D112" s="51">
        <f t="shared" si="15"/>
        <v>12.48</v>
      </c>
      <c r="E112" s="51">
        <f t="shared" si="15"/>
        <v>17.95</v>
      </c>
      <c r="F112" s="51">
        <f t="shared" si="15"/>
        <v>62.8</v>
      </c>
      <c r="G112" s="51">
        <f t="shared" si="15"/>
        <v>490.2</v>
      </c>
      <c r="H112" s="51">
        <f t="shared" si="15"/>
        <v>8.5000000000000006E-2</v>
      </c>
      <c r="I112" s="51">
        <f t="shared" si="15"/>
        <v>4.17</v>
      </c>
      <c r="J112" s="51">
        <f t="shared" si="15"/>
        <v>8.7999999999999995E-2</v>
      </c>
      <c r="K112" s="51">
        <f t="shared" si="15"/>
        <v>0.31</v>
      </c>
      <c r="L112" s="51">
        <f t="shared" si="15"/>
        <v>272.92</v>
      </c>
      <c r="M112" s="51">
        <f t="shared" si="15"/>
        <v>231.42</v>
      </c>
      <c r="N112" s="51">
        <f t="shared" si="15"/>
        <v>41.010000000000005</v>
      </c>
      <c r="O112" s="51">
        <f t="shared" si="15"/>
        <v>1.65</v>
      </c>
    </row>
    <row r="113" spans="1:15" s="37" customFormat="1">
      <c r="A113" s="246" t="s">
        <v>26</v>
      </c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</row>
    <row r="114" spans="1:15" s="37" customFormat="1" ht="15" customHeight="1">
      <c r="A114" s="170"/>
      <c r="B114" s="166" t="s">
        <v>163</v>
      </c>
      <c r="C114" s="160">
        <v>60</v>
      </c>
      <c r="D114" s="160">
        <v>0.6</v>
      </c>
      <c r="E114" s="160">
        <v>0.2</v>
      </c>
      <c r="F114" s="160">
        <v>0.2</v>
      </c>
      <c r="G114" s="160">
        <v>14.4</v>
      </c>
      <c r="H114" s="160">
        <v>0</v>
      </c>
      <c r="I114" s="160">
        <v>15.15</v>
      </c>
      <c r="J114" s="160">
        <v>2E-3</v>
      </c>
      <c r="K114" s="160">
        <v>0.2</v>
      </c>
      <c r="L114" s="160">
        <v>18.399999999999999</v>
      </c>
      <c r="M114" s="160">
        <v>12</v>
      </c>
      <c r="N114" s="160">
        <v>15.75</v>
      </c>
      <c r="O114" s="160">
        <v>0.6</v>
      </c>
    </row>
    <row r="115" spans="1:15" s="37" customFormat="1">
      <c r="A115" s="195">
        <v>106</v>
      </c>
      <c r="B115" s="166" t="s">
        <v>197</v>
      </c>
      <c r="C115" s="160">
        <v>250</v>
      </c>
      <c r="D115" s="160">
        <v>1.8</v>
      </c>
      <c r="E115" s="160">
        <v>2.2200000000000002</v>
      </c>
      <c r="F115" s="160">
        <v>15.39</v>
      </c>
      <c r="G115" s="160">
        <v>106.5</v>
      </c>
      <c r="H115" s="160">
        <v>0.2</v>
      </c>
      <c r="I115" s="160">
        <v>11.08</v>
      </c>
      <c r="J115" s="160">
        <v>0.06</v>
      </c>
      <c r="K115" s="160">
        <v>1.3</v>
      </c>
      <c r="L115" s="160">
        <v>95.8</v>
      </c>
      <c r="M115" s="160">
        <v>143.69999999999999</v>
      </c>
      <c r="N115" s="160">
        <v>26</v>
      </c>
      <c r="O115" s="160">
        <v>1.1000000000000001</v>
      </c>
    </row>
    <row r="116" spans="1:15" s="37" customFormat="1" ht="13.5" hidden="1" customHeight="1">
      <c r="A116" s="64"/>
      <c r="B116" s="65"/>
      <c r="C116" s="66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s="134" customFormat="1" ht="13.5" hidden="1" customHeight="1">
      <c r="A117" s="139"/>
      <c r="B117" s="140"/>
      <c r="C117" s="141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</row>
    <row r="118" spans="1:15" s="37" customFormat="1" ht="25.5">
      <c r="A118" s="161" t="s">
        <v>176</v>
      </c>
      <c r="B118" s="166" t="s">
        <v>177</v>
      </c>
      <c r="C118" s="160">
        <v>200</v>
      </c>
      <c r="D118" s="160">
        <v>16.3</v>
      </c>
      <c r="E118" s="160">
        <v>18.5</v>
      </c>
      <c r="F118" s="160">
        <v>38.799999999999997</v>
      </c>
      <c r="G118" s="160">
        <v>390</v>
      </c>
      <c r="H118" s="160">
        <v>0.2</v>
      </c>
      <c r="I118" s="160">
        <v>10.4</v>
      </c>
      <c r="J118" s="160">
        <v>0</v>
      </c>
      <c r="K118" s="160">
        <v>0</v>
      </c>
      <c r="L118" s="160">
        <v>27.9</v>
      </c>
      <c r="M118" s="160">
        <v>255.2</v>
      </c>
      <c r="N118" s="160">
        <v>53.9</v>
      </c>
      <c r="O118" s="160">
        <v>1.8</v>
      </c>
    </row>
    <row r="119" spans="1:15" s="37" customFormat="1" ht="38.25">
      <c r="A119" s="170"/>
      <c r="B119" s="166" t="s">
        <v>159</v>
      </c>
      <c r="C119" s="160">
        <v>200</v>
      </c>
      <c r="D119" s="160">
        <v>0</v>
      </c>
      <c r="E119" s="160">
        <v>0</v>
      </c>
      <c r="F119" s="160">
        <v>35.4</v>
      </c>
      <c r="G119" s="160">
        <v>140</v>
      </c>
      <c r="H119" s="160">
        <v>0.01</v>
      </c>
      <c r="I119" s="160">
        <v>0.4</v>
      </c>
      <c r="J119" s="160">
        <v>2E-3</v>
      </c>
      <c r="K119" s="160">
        <v>0</v>
      </c>
      <c r="L119" s="160">
        <v>25.2</v>
      </c>
      <c r="M119" s="160">
        <v>19.399999999999999</v>
      </c>
      <c r="N119" s="160">
        <v>39.6</v>
      </c>
      <c r="O119" s="160">
        <v>0.6</v>
      </c>
    </row>
    <row r="120" spans="1:15" s="37" customFormat="1">
      <c r="A120" s="161"/>
      <c r="B120" s="166" t="s">
        <v>150</v>
      </c>
      <c r="C120" s="160">
        <v>40</v>
      </c>
      <c r="D120" s="160">
        <v>7.2</v>
      </c>
      <c r="E120" s="160">
        <v>6.6</v>
      </c>
      <c r="F120" s="160">
        <v>8.4</v>
      </c>
      <c r="G120" s="160">
        <v>172.4</v>
      </c>
      <c r="H120" s="160">
        <v>0.04</v>
      </c>
      <c r="I120" s="160">
        <v>0</v>
      </c>
      <c r="J120" s="160">
        <v>0</v>
      </c>
      <c r="K120" s="160">
        <v>0.02</v>
      </c>
      <c r="L120" s="160">
        <v>5.46</v>
      </c>
      <c r="M120" s="160">
        <v>26.16</v>
      </c>
      <c r="N120" s="160">
        <v>7.88</v>
      </c>
      <c r="O120" s="160">
        <v>0.2</v>
      </c>
    </row>
    <row r="121" spans="1:15" s="37" customFormat="1" ht="16.5" hidden="1" customHeight="1">
      <c r="A121" s="158"/>
      <c r="B121" s="184"/>
      <c r="C121" s="158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</row>
    <row r="122" spans="1:15" s="37" customFormat="1" hidden="1">
      <c r="A122" s="64"/>
      <c r="B122" s="65"/>
      <c r="C122" s="85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s="37" customFormat="1">
      <c r="A123" s="48"/>
      <c r="B123" s="49" t="s">
        <v>35</v>
      </c>
      <c r="C123" s="50">
        <f t="shared" ref="C123:O123" si="16">SUM(C114:C122)</f>
        <v>750</v>
      </c>
      <c r="D123" s="51">
        <f t="shared" si="16"/>
        <v>25.9</v>
      </c>
      <c r="E123" s="51">
        <f t="shared" si="16"/>
        <v>27.520000000000003</v>
      </c>
      <c r="F123" s="51">
        <f t="shared" si="16"/>
        <v>98.19</v>
      </c>
      <c r="G123" s="51">
        <f t="shared" si="16"/>
        <v>823.3</v>
      </c>
      <c r="H123" s="51">
        <f t="shared" si="16"/>
        <v>0.45</v>
      </c>
      <c r="I123" s="51">
        <f t="shared" si="16"/>
        <v>37.03</v>
      </c>
      <c r="J123" s="51">
        <f t="shared" si="16"/>
        <v>6.4000000000000001E-2</v>
      </c>
      <c r="K123" s="51">
        <f t="shared" si="16"/>
        <v>1.52</v>
      </c>
      <c r="L123" s="51">
        <f t="shared" si="16"/>
        <v>172.76</v>
      </c>
      <c r="M123" s="51">
        <f t="shared" si="16"/>
        <v>456.46</v>
      </c>
      <c r="N123" s="51">
        <f t="shared" si="16"/>
        <v>143.13</v>
      </c>
      <c r="O123" s="51">
        <f t="shared" si="16"/>
        <v>4.3</v>
      </c>
    </row>
    <row r="124" spans="1:15" s="37" customFormat="1">
      <c r="A124" s="106"/>
      <c r="B124" s="106" t="s">
        <v>97</v>
      </c>
      <c r="C124" s="93">
        <f t="shared" ref="C124:O124" si="17">C123+C112</f>
        <v>1185</v>
      </c>
      <c r="D124" s="88">
        <f t="shared" si="17"/>
        <v>38.379999999999995</v>
      </c>
      <c r="E124" s="88">
        <f t="shared" si="17"/>
        <v>45.47</v>
      </c>
      <c r="F124" s="88">
        <f t="shared" si="17"/>
        <v>160.99</v>
      </c>
      <c r="G124" s="88">
        <f t="shared" si="17"/>
        <v>1313.5</v>
      </c>
      <c r="H124" s="88">
        <f t="shared" si="17"/>
        <v>0.53500000000000003</v>
      </c>
      <c r="I124" s="88">
        <f t="shared" si="17"/>
        <v>41.2</v>
      </c>
      <c r="J124" s="88">
        <f t="shared" si="17"/>
        <v>0.152</v>
      </c>
      <c r="K124" s="88">
        <f t="shared" si="17"/>
        <v>1.83</v>
      </c>
      <c r="L124" s="88">
        <f t="shared" si="17"/>
        <v>445.68</v>
      </c>
      <c r="M124" s="88">
        <f t="shared" si="17"/>
        <v>687.88</v>
      </c>
      <c r="N124" s="88">
        <f t="shared" si="17"/>
        <v>184.14</v>
      </c>
      <c r="O124" s="88">
        <f t="shared" si="17"/>
        <v>5.9499999999999993</v>
      </c>
    </row>
    <row r="125" spans="1:15" s="37" customFormat="1">
      <c r="A125" s="241" t="s">
        <v>98</v>
      </c>
      <c r="B125" s="241"/>
      <c r="C125" s="241"/>
      <c r="D125" s="241"/>
      <c r="E125" s="241"/>
      <c r="F125" s="241"/>
      <c r="G125" s="241"/>
      <c r="H125" s="89"/>
      <c r="I125" s="89"/>
      <c r="J125" s="89"/>
      <c r="K125" s="89"/>
      <c r="L125" s="89"/>
      <c r="M125" s="89"/>
      <c r="N125" s="89"/>
      <c r="O125" s="89"/>
    </row>
    <row r="126" spans="1:15" s="37" customFormat="1">
      <c r="A126" s="246" t="s">
        <v>19</v>
      </c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</row>
    <row r="127" spans="1:15" s="37" customFormat="1">
      <c r="A127" s="195"/>
      <c r="B127" s="161" t="s">
        <v>198</v>
      </c>
      <c r="C127" s="160">
        <v>180</v>
      </c>
      <c r="D127" s="160">
        <v>28.31</v>
      </c>
      <c r="E127" s="160">
        <v>22.5</v>
      </c>
      <c r="F127" s="160">
        <v>27.43</v>
      </c>
      <c r="G127" s="160">
        <v>428.21</v>
      </c>
      <c r="H127" s="160">
        <v>0.08</v>
      </c>
      <c r="I127" s="160">
        <v>4.74</v>
      </c>
      <c r="J127" s="160">
        <v>5.0000000000000001E-3</v>
      </c>
      <c r="K127" s="160">
        <v>0.5</v>
      </c>
      <c r="L127" s="160">
        <v>116.22</v>
      </c>
      <c r="M127" s="160">
        <v>134.56</v>
      </c>
      <c r="N127" s="160">
        <v>40.5</v>
      </c>
      <c r="O127" s="160">
        <v>1.08</v>
      </c>
    </row>
    <row r="128" spans="1:15" s="37" customFormat="1">
      <c r="A128" s="195">
        <v>376</v>
      </c>
      <c r="B128" s="161" t="s">
        <v>40</v>
      </c>
      <c r="C128" s="160">
        <v>200</v>
      </c>
      <c r="D128" s="160">
        <v>7.0000000000000007E-2</v>
      </c>
      <c r="E128" s="160">
        <v>0.02</v>
      </c>
      <c r="F128" s="160">
        <v>15</v>
      </c>
      <c r="G128" s="160">
        <v>60</v>
      </c>
      <c r="H128" s="160">
        <v>0</v>
      </c>
      <c r="I128" s="160">
        <v>0.03</v>
      </c>
      <c r="J128" s="160">
        <v>0</v>
      </c>
      <c r="K128" s="160">
        <v>0</v>
      </c>
      <c r="L128" s="160">
        <v>11.1</v>
      </c>
      <c r="M128" s="160">
        <v>2.8</v>
      </c>
      <c r="N128" s="160">
        <v>1.4</v>
      </c>
      <c r="O128" s="160">
        <v>0.28000000000000003</v>
      </c>
    </row>
    <row r="129" spans="1:16" s="134" customFormat="1">
      <c r="A129" s="195"/>
      <c r="B129" s="166" t="s">
        <v>150</v>
      </c>
      <c r="C129" s="160">
        <v>20</v>
      </c>
      <c r="D129" s="160">
        <v>3.6</v>
      </c>
      <c r="E129" s="160">
        <v>3.3</v>
      </c>
      <c r="F129" s="160">
        <v>4.2</v>
      </c>
      <c r="G129" s="160">
        <v>86.2</v>
      </c>
      <c r="H129" s="160">
        <v>0.02</v>
      </c>
      <c r="I129" s="160">
        <v>0</v>
      </c>
      <c r="J129" s="160">
        <v>0</v>
      </c>
      <c r="K129" s="160">
        <v>0.01</v>
      </c>
      <c r="L129" s="160">
        <v>2.73</v>
      </c>
      <c r="M129" s="160">
        <v>13.08</v>
      </c>
      <c r="N129" s="160">
        <v>3.94</v>
      </c>
      <c r="O129" s="160">
        <v>0.1</v>
      </c>
    </row>
    <row r="130" spans="1:16" s="37" customFormat="1">
      <c r="A130" s="195">
        <v>14</v>
      </c>
      <c r="B130" s="161" t="s">
        <v>151</v>
      </c>
      <c r="C130" s="160">
        <v>10</v>
      </c>
      <c r="D130" s="160">
        <v>0.08</v>
      </c>
      <c r="E130" s="160">
        <v>7.25</v>
      </c>
      <c r="F130" s="160">
        <v>0.13</v>
      </c>
      <c r="G130" s="160">
        <v>66</v>
      </c>
      <c r="H130" s="160">
        <v>0</v>
      </c>
      <c r="I130" s="160">
        <v>0</v>
      </c>
      <c r="J130" s="160">
        <v>0.04</v>
      </c>
      <c r="K130" s="160">
        <v>0.11</v>
      </c>
      <c r="L130" s="160">
        <v>2.4</v>
      </c>
      <c r="M130" s="160">
        <v>3</v>
      </c>
      <c r="N130" s="160">
        <v>0</v>
      </c>
      <c r="O130" s="160">
        <v>0.02</v>
      </c>
    </row>
    <row r="131" spans="1:16" s="171" customFormat="1" ht="15" customHeight="1">
      <c r="A131" s="197"/>
      <c r="B131" s="161" t="s">
        <v>199</v>
      </c>
      <c r="C131" s="54">
        <v>100</v>
      </c>
      <c r="D131" s="56">
        <v>0.4</v>
      </c>
      <c r="E131" s="56">
        <v>0.4</v>
      </c>
      <c r="F131" s="56">
        <v>9.6</v>
      </c>
      <c r="G131" s="90">
        <v>47</v>
      </c>
      <c r="H131" s="90">
        <v>0.03</v>
      </c>
      <c r="I131" s="90">
        <v>10</v>
      </c>
      <c r="J131" s="92">
        <v>0</v>
      </c>
      <c r="K131" s="90">
        <v>0.2</v>
      </c>
      <c r="L131" s="90">
        <v>16</v>
      </c>
      <c r="M131" s="90">
        <v>11</v>
      </c>
      <c r="N131" s="90">
        <v>9</v>
      </c>
      <c r="O131" s="90">
        <v>2.2000000000000002</v>
      </c>
      <c r="P131" s="230"/>
    </row>
    <row r="132" spans="1:16" s="37" customFormat="1" hidden="1">
      <c r="A132" s="66"/>
      <c r="B132" s="65"/>
      <c r="C132" s="66"/>
      <c r="D132" s="82"/>
      <c r="E132" s="82"/>
      <c r="F132" s="82"/>
      <c r="G132" s="82"/>
      <c r="H132" s="82"/>
      <c r="I132" s="82"/>
      <c r="J132" s="64"/>
      <c r="K132" s="64"/>
      <c r="L132" s="82"/>
      <c r="M132" s="64"/>
      <c r="N132" s="82"/>
      <c r="O132" s="82"/>
    </row>
    <row r="133" spans="1:16" s="37" customFormat="1">
      <c r="B133" s="49" t="s">
        <v>25</v>
      </c>
      <c r="C133" s="50">
        <f t="shared" ref="C133:O133" si="18">SUM(C127:C132)</f>
        <v>510</v>
      </c>
      <c r="D133" s="51">
        <f t="shared" si="18"/>
        <v>32.46</v>
      </c>
      <c r="E133" s="51">
        <f t="shared" si="18"/>
        <v>33.47</v>
      </c>
      <c r="F133" s="51">
        <f t="shared" si="18"/>
        <v>56.360000000000007</v>
      </c>
      <c r="G133" s="51">
        <f t="shared" si="18"/>
        <v>687.41</v>
      </c>
      <c r="H133" s="51">
        <f t="shared" si="18"/>
        <v>0.13</v>
      </c>
      <c r="I133" s="51">
        <f t="shared" si="18"/>
        <v>14.77</v>
      </c>
      <c r="J133" s="51">
        <f t="shared" si="18"/>
        <v>4.4999999999999998E-2</v>
      </c>
      <c r="K133" s="51">
        <f t="shared" si="18"/>
        <v>0.82000000000000006</v>
      </c>
      <c r="L133" s="51">
        <f t="shared" si="18"/>
        <v>148.44999999999999</v>
      </c>
      <c r="M133" s="51">
        <f t="shared" si="18"/>
        <v>164.44000000000003</v>
      </c>
      <c r="N133" s="51">
        <f t="shared" si="18"/>
        <v>54.839999999999996</v>
      </c>
      <c r="O133" s="51">
        <f t="shared" si="18"/>
        <v>3.6800000000000006</v>
      </c>
    </row>
    <row r="134" spans="1:16" s="37" customFormat="1" ht="15" customHeight="1">
      <c r="A134" s="246" t="s">
        <v>26</v>
      </c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</row>
    <row r="135" spans="1:16" s="37" customFormat="1" hidden="1">
      <c r="A135" s="195"/>
      <c r="B135" s="166"/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</row>
    <row r="136" spans="1:16" s="37" customFormat="1" ht="25.5">
      <c r="A136" s="195">
        <v>102</v>
      </c>
      <c r="B136" s="166" t="s">
        <v>200</v>
      </c>
      <c r="C136" s="160">
        <v>250</v>
      </c>
      <c r="D136" s="160">
        <v>4.9000000000000004</v>
      </c>
      <c r="E136" s="160">
        <v>5.33</v>
      </c>
      <c r="F136" s="160">
        <v>19.93</v>
      </c>
      <c r="G136" s="160">
        <v>144.43</v>
      </c>
      <c r="H136" s="160">
        <v>1.4999999999999999E-2</v>
      </c>
      <c r="I136" s="160">
        <v>2.83</v>
      </c>
      <c r="J136" s="160">
        <v>0</v>
      </c>
      <c r="K136" s="160">
        <v>2.4500000000000002</v>
      </c>
      <c r="L136" s="160">
        <v>42.68</v>
      </c>
      <c r="M136" s="160">
        <v>137.78</v>
      </c>
      <c r="N136" s="160">
        <v>38.25</v>
      </c>
      <c r="O136" s="160">
        <v>1.83</v>
      </c>
    </row>
    <row r="137" spans="1:16" s="37" customFormat="1">
      <c r="A137" s="195" t="s">
        <v>156</v>
      </c>
      <c r="B137" s="161" t="s">
        <v>157</v>
      </c>
      <c r="C137" s="160">
        <v>80</v>
      </c>
      <c r="D137" s="160">
        <v>14.8</v>
      </c>
      <c r="E137" s="160">
        <v>15.6</v>
      </c>
      <c r="F137" s="160">
        <v>0</v>
      </c>
      <c r="G137" s="160">
        <v>205.3</v>
      </c>
      <c r="H137" s="160">
        <v>0.1</v>
      </c>
      <c r="I137" s="160">
        <v>8.8000000000000007</v>
      </c>
      <c r="J137" s="160">
        <v>0</v>
      </c>
      <c r="K137" s="160">
        <v>0</v>
      </c>
      <c r="L137" s="160">
        <v>23.7</v>
      </c>
      <c r="M137" s="160">
        <v>187.6</v>
      </c>
      <c r="N137" s="160">
        <v>22.8</v>
      </c>
      <c r="O137" s="160">
        <v>4.82</v>
      </c>
    </row>
    <row r="138" spans="1:16" s="37" customFormat="1" ht="25.5">
      <c r="A138" s="195">
        <v>302</v>
      </c>
      <c r="B138" s="166" t="s">
        <v>75</v>
      </c>
      <c r="C138" s="160">
        <v>150</v>
      </c>
      <c r="D138" s="160">
        <v>4.7</v>
      </c>
      <c r="E138" s="160">
        <v>4.0999999999999996</v>
      </c>
      <c r="F138" s="160">
        <v>30.88</v>
      </c>
      <c r="G138" s="160">
        <v>182.55</v>
      </c>
      <c r="H138" s="160">
        <v>0.2</v>
      </c>
      <c r="I138" s="160">
        <v>0</v>
      </c>
      <c r="J138" s="160">
        <v>0</v>
      </c>
      <c r="K138" s="160">
        <v>0</v>
      </c>
      <c r="L138" s="160">
        <v>39.200000000000003</v>
      </c>
      <c r="M138" s="160">
        <v>210</v>
      </c>
      <c r="N138" s="160">
        <v>14</v>
      </c>
      <c r="O138" s="160">
        <v>5.01</v>
      </c>
    </row>
    <row r="139" spans="1:16" s="37" customFormat="1" ht="25.5">
      <c r="A139" s="195">
        <v>352</v>
      </c>
      <c r="B139" s="166" t="s">
        <v>201</v>
      </c>
      <c r="C139" s="160">
        <v>200</v>
      </c>
      <c r="D139" s="160">
        <v>0.24</v>
      </c>
      <c r="E139" s="160">
        <v>0.12</v>
      </c>
      <c r="F139" s="160">
        <v>35.76</v>
      </c>
      <c r="G139" s="160">
        <v>145.08000000000001</v>
      </c>
      <c r="H139" s="160">
        <v>0</v>
      </c>
      <c r="I139" s="160">
        <v>18</v>
      </c>
      <c r="J139" s="160">
        <v>0</v>
      </c>
      <c r="K139" s="160">
        <v>0.18</v>
      </c>
      <c r="L139" s="160">
        <v>8.1999999999999993</v>
      </c>
      <c r="M139" s="160">
        <v>6.42</v>
      </c>
      <c r="N139" s="160">
        <v>0.96</v>
      </c>
      <c r="O139" s="160">
        <v>0.28000000000000003</v>
      </c>
      <c r="P139" s="235"/>
    </row>
    <row r="140" spans="1:16" s="37" customFormat="1" ht="14.25" customHeight="1">
      <c r="A140" s="161"/>
      <c r="B140" s="166" t="s">
        <v>150</v>
      </c>
      <c r="C140" s="160">
        <v>40</v>
      </c>
      <c r="D140" s="160">
        <v>7.2</v>
      </c>
      <c r="E140" s="160">
        <v>6.6</v>
      </c>
      <c r="F140" s="160">
        <v>8.4</v>
      </c>
      <c r="G140" s="160">
        <v>172.4</v>
      </c>
      <c r="H140" s="160">
        <v>0.04</v>
      </c>
      <c r="I140" s="160">
        <v>0</v>
      </c>
      <c r="J140" s="160">
        <v>0</v>
      </c>
      <c r="K140" s="160">
        <v>0.02</v>
      </c>
      <c r="L140" s="160">
        <v>5.46</v>
      </c>
      <c r="M140" s="160">
        <v>26.16</v>
      </c>
      <c r="N140" s="160">
        <v>7.88</v>
      </c>
      <c r="O140" s="160">
        <v>0.2</v>
      </c>
    </row>
    <row r="141" spans="1:16" s="37" customFormat="1">
      <c r="A141" s="192"/>
      <c r="B141" s="173" t="s">
        <v>35</v>
      </c>
      <c r="C141" s="174">
        <f t="shared" ref="C141:O141" si="19">SUM(C135:C140)</f>
        <v>720</v>
      </c>
      <c r="D141" s="175">
        <f t="shared" si="19"/>
        <v>31.84</v>
      </c>
      <c r="E141" s="175">
        <f t="shared" si="19"/>
        <v>31.75</v>
      </c>
      <c r="F141" s="175">
        <f t="shared" si="19"/>
        <v>94.97</v>
      </c>
      <c r="G141" s="175">
        <f t="shared" si="19"/>
        <v>849.76</v>
      </c>
      <c r="H141" s="175">
        <f t="shared" si="19"/>
        <v>0.35499999999999998</v>
      </c>
      <c r="I141" s="175">
        <f t="shared" si="19"/>
        <v>29.630000000000003</v>
      </c>
      <c r="J141" s="175">
        <f t="shared" si="19"/>
        <v>0</v>
      </c>
      <c r="K141" s="175">
        <f t="shared" si="19"/>
        <v>2.6500000000000004</v>
      </c>
      <c r="L141" s="175">
        <f t="shared" si="19"/>
        <v>119.24</v>
      </c>
      <c r="M141" s="175">
        <f t="shared" si="19"/>
        <v>567.95999999999992</v>
      </c>
      <c r="N141" s="175">
        <f t="shared" si="19"/>
        <v>83.889999999999986</v>
      </c>
      <c r="O141" s="175">
        <f t="shared" si="19"/>
        <v>12.139999999999999</v>
      </c>
    </row>
    <row r="142" spans="1:16" s="37" customFormat="1">
      <c r="A142" s="27"/>
      <c r="B142" s="86" t="s">
        <v>103</v>
      </c>
      <c r="C142" s="93">
        <f t="shared" ref="C142:O142" si="20">C141+C133</f>
        <v>1230</v>
      </c>
      <c r="D142" s="88">
        <f t="shared" si="20"/>
        <v>64.3</v>
      </c>
      <c r="E142" s="88">
        <f t="shared" si="20"/>
        <v>65.22</v>
      </c>
      <c r="F142" s="88">
        <f t="shared" si="20"/>
        <v>151.33000000000001</v>
      </c>
      <c r="G142" s="88">
        <f t="shared" si="20"/>
        <v>1537.17</v>
      </c>
      <c r="H142" s="88">
        <f t="shared" si="20"/>
        <v>0.48499999999999999</v>
      </c>
      <c r="I142" s="88">
        <f t="shared" si="20"/>
        <v>44.400000000000006</v>
      </c>
      <c r="J142" s="88">
        <f t="shared" si="20"/>
        <v>4.4999999999999998E-2</v>
      </c>
      <c r="K142" s="88">
        <f t="shared" si="20"/>
        <v>3.4700000000000006</v>
      </c>
      <c r="L142" s="88">
        <f t="shared" si="20"/>
        <v>267.69</v>
      </c>
      <c r="M142" s="88">
        <f t="shared" si="20"/>
        <v>732.4</v>
      </c>
      <c r="N142" s="88">
        <f t="shared" si="20"/>
        <v>138.72999999999999</v>
      </c>
      <c r="O142" s="88">
        <f t="shared" si="20"/>
        <v>15.82</v>
      </c>
    </row>
    <row r="143" spans="1:16" s="37" customFormat="1">
      <c r="A143" s="241" t="s">
        <v>104</v>
      </c>
      <c r="B143" s="241"/>
      <c r="C143" s="241"/>
      <c r="D143" s="241"/>
      <c r="E143" s="241"/>
      <c r="F143" s="241"/>
      <c r="G143" s="241"/>
      <c r="H143" s="89"/>
      <c r="I143" s="89"/>
      <c r="J143" s="89"/>
      <c r="K143" s="89"/>
      <c r="L143" s="89"/>
      <c r="M143" s="89"/>
      <c r="N143" s="89"/>
      <c r="O143" s="89"/>
    </row>
    <row r="144" spans="1:16" s="37" customFormat="1">
      <c r="A144" s="246" t="s">
        <v>19</v>
      </c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</row>
    <row r="145" spans="1:16" s="37" customFormat="1" ht="16.5" customHeight="1">
      <c r="A145" s="195">
        <v>227</v>
      </c>
      <c r="B145" s="161" t="s">
        <v>202</v>
      </c>
      <c r="C145" s="160">
        <v>80</v>
      </c>
      <c r="D145" s="160">
        <v>13.8</v>
      </c>
      <c r="E145" s="160">
        <v>7.1</v>
      </c>
      <c r="F145" s="160">
        <v>0.17</v>
      </c>
      <c r="G145" s="160">
        <v>122.2</v>
      </c>
      <c r="H145" s="160">
        <v>7.0000000000000007E-2</v>
      </c>
      <c r="I145" s="160">
        <v>0.62</v>
      </c>
      <c r="J145" s="160">
        <v>0.05</v>
      </c>
      <c r="K145" s="160">
        <v>0.47</v>
      </c>
      <c r="L145" s="160">
        <v>28.87</v>
      </c>
      <c r="M145" s="160">
        <v>151.11000000000001</v>
      </c>
      <c r="N145" s="160">
        <v>22.9</v>
      </c>
      <c r="O145" s="160">
        <v>0.63</v>
      </c>
    </row>
    <row r="146" spans="1:16" s="37" customFormat="1" ht="15.75" customHeight="1">
      <c r="A146" s="195">
        <v>312</v>
      </c>
      <c r="B146" s="166" t="s">
        <v>168</v>
      </c>
      <c r="C146" s="160">
        <v>150</v>
      </c>
      <c r="D146" s="160">
        <v>3.08</v>
      </c>
      <c r="E146" s="160">
        <v>2.33</v>
      </c>
      <c r="F146" s="160">
        <v>19.13</v>
      </c>
      <c r="G146" s="160">
        <v>109.73</v>
      </c>
      <c r="H146" s="160">
        <v>0.14000000000000001</v>
      </c>
      <c r="I146" s="160">
        <v>3.75</v>
      </c>
      <c r="J146" s="160">
        <v>3.3000000000000002E-2</v>
      </c>
      <c r="K146" s="160">
        <v>0.15</v>
      </c>
      <c r="L146" s="160">
        <v>36.25</v>
      </c>
      <c r="M146" s="160">
        <v>76.95</v>
      </c>
      <c r="N146" s="160">
        <v>26.7</v>
      </c>
      <c r="O146" s="160">
        <v>0.86</v>
      </c>
    </row>
    <row r="147" spans="1:16" s="37" customFormat="1">
      <c r="A147" s="195"/>
      <c r="B147" s="214" t="s">
        <v>203</v>
      </c>
      <c r="C147" s="203">
        <v>200</v>
      </c>
      <c r="D147" s="203">
        <v>4.08</v>
      </c>
      <c r="E147" s="203">
        <v>3.54</v>
      </c>
      <c r="F147" s="203">
        <v>1.58</v>
      </c>
      <c r="G147" s="203">
        <v>54.52</v>
      </c>
      <c r="H147" s="203">
        <v>0.06</v>
      </c>
      <c r="I147" s="203">
        <v>1.59</v>
      </c>
      <c r="J147" s="203">
        <v>0.02</v>
      </c>
      <c r="K147" s="203"/>
      <c r="L147" s="203">
        <v>152.22</v>
      </c>
      <c r="M147" s="203">
        <v>124.56</v>
      </c>
      <c r="N147" s="203">
        <v>21.34</v>
      </c>
      <c r="O147" s="203">
        <v>0.48</v>
      </c>
    </row>
    <row r="148" spans="1:16" s="37" customFormat="1">
      <c r="A148" s="195"/>
      <c r="B148" s="166" t="s">
        <v>150</v>
      </c>
      <c r="C148" s="160">
        <v>20</v>
      </c>
      <c r="D148" s="160">
        <v>3.6</v>
      </c>
      <c r="E148" s="160">
        <v>3.3</v>
      </c>
      <c r="F148" s="160">
        <v>4.2</v>
      </c>
      <c r="G148" s="160">
        <v>86.2</v>
      </c>
      <c r="H148" s="160">
        <v>0.02</v>
      </c>
      <c r="I148" s="160">
        <v>0</v>
      </c>
      <c r="J148" s="160">
        <v>0</v>
      </c>
      <c r="K148" s="160">
        <v>0.01</v>
      </c>
      <c r="L148" s="160">
        <v>2.73</v>
      </c>
      <c r="M148" s="160">
        <v>13.08</v>
      </c>
      <c r="N148" s="160">
        <v>3.94</v>
      </c>
      <c r="O148" s="160">
        <v>0.1</v>
      </c>
    </row>
    <row r="149" spans="1:16" s="37" customFormat="1">
      <c r="A149" s="195">
        <v>14</v>
      </c>
      <c r="B149" s="161" t="s">
        <v>151</v>
      </c>
      <c r="C149" s="160">
        <v>10</v>
      </c>
      <c r="D149" s="160">
        <v>0.08</v>
      </c>
      <c r="E149" s="160">
        <v>7.25</v>
      </c>
      <c r="F149" s="160">
        <v>0.13</v>
      </c>
      <c r="G149" s="160">
        <v>66</v>
      </c>
      <c r="H149" s="160">
        <v>0</v>
      </c>
      <c r="I149" s="160">
        <v>0</v>
      </c>
      <c r="J149" s="160">
        <v>0.04</v>
      </c>
      <c r="K149" s="160">
        <v>0.11</v>
      </c>
      <c r="L149" s="160">
        <v>2.4</v>
      </c>
      <c r="M149" s="160">
        <v>3</v>
      </c>
      <c r="N149" s="160">
        <v>0</v>
      </c>
      <c r="O149" s="160">
        <v>0.02</v>
      </c>
    </row>
    <row r="150" spans="1:16" s="171" customFormat="1">
      <c r="A150" s="191"/>
      <c r="B150" s="161" t="s">
        <v>199</v>
      </c>
      <c r="C150" s="54">
        <v>100</v>
      </c>
      <c r="D150" s="56">
        <v>0.4</v>
      </c>
      <c r="E150" s="56">
        <v>0.4</v>
      </c>
      <c r="F150" s="56">
        <v>9.6</v>
      </c>
      <c r="G150" s="90">
        <v>47</v>
      </c>
      <c r="H150" s="90">
        <v>0.03</v>
      </c>
      <c r="I150" s="90">
        <v>10</v>
      </c>
      <c r="J150" s="92">
        <v>0</v>
      </c>
      <c r="K150" s="90">
        <v>0.2</v>
      </c>
      <c r="L150" s="90">
        <v>16</v>
      </c>
      <c r="M150" s="90">
        <v>11</v>
      </c>
      <c r="N150" s="90">
        <v>9</v>
      </c>
      <c r="O150" s="90">
        <v>2.2000000000000002</v>
      </c>
      <c r="P150" s="230"/>
    </row>
    <row r="151" spans="1:16" s="107" customFormat="1">
      <c r="B151" s="113" t="s">
        <v>25</v>
      </c>
      <c r="C151" s="114">
        <f t="shared" ref="C151:O151" si="21">SUM(C145:C150)</f>
        <v>560</v>
      </c>
      <c r="D151" s="115">
        <f t="shared" si="21"/>
        <v>25.04</v>
      </c>
      <c r="E151" s="115">
        <f t="shared" si="21"/>
        <v>23.919999999999998</v>
      </c>
      <c r="F151" s="115">
        <f t="shared" si="21"/>
        <v>34.81</v>
      </c>
      <c r="G151" s="115">
        <f t="shared" si="21"/>
        <v>485.65</v>
      </c>
      <c r="H151" s="115">
        <f t="shared" si="21"/>
        <v>0.32000000000000006</v>
      </c>
      <c r="I151" s="115">
        <f t="shared" si="21"/>
        <v>15.96</v>
      </c>
      <c r="J151" s="115">
        <f t="shared" si="21"/>
        <v>0.14300000000000002</v>
      </c>
      <c r="K151" s="115">
        <f t="shared" si="21"/>
        <v>0.94</v>
      </c>
      <c r="L151" s="115">
        <f t="shared" si="21"/>
        <v>238.47</v>
      </c>
      <c r="M151" s="115">
        <f t="shared" si="21"/>
        <v>379.7</v>
      </c>
      <c r="N151" s="115">
        <f t="shared" si="21"/>
        <v>83.88</v>
      </c>
      <c r="O151" s="115">
        <f t="shared" si="21"/>
        <v>4.29</v>
      </c>
    </row>
    <row r="152" spans="1:16" s="37" customFormat="1">
      <c r="A152" s="246" t="s">
        <v>26</v>
      </c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</row>
    <row r="153" spans="1:16" ht="17.25" customHeight="1">
      <c r="A153" s="195"/>
      <c r="B153" s="166" t="s">
        <v>204</v>
      </c>
      <c r="C153" s="160">
        <v>60</v>
      </c>
      <c r="D153" s="160">
        <v>0.6</v>
      </c>
      <c r="E153" s="160">
        <v>4.2</v>
      </c>
      <c r="F153" s="160">
        <v>5.0999999999999996</v>
      </c>
      <c r="G153" s="160">
        <v>60.6</v>
      </c>
      <c r="H153" s="160">
        <v>0.02</v>
      </c>
      <c r="I153" s="160">
        <v>8.4</v>
      </c>
      <c r="J153" s="160">
        <v>0</v>
      </c>
      <c r="K153" s="160">
        <v>0</v>
      </c>
      <c r="L153" s="160">
        <v>24.6</v>
      </c>
      <c r="M153" s="160">
        <v>22.2</v>
      </c>
      <c r="N153" s="160">
        <v>9</v>
      </c>
      <c r="O153" s="160">
        <v>0.42</v>
      </c>
    </row>
    <row r="154" spans="1:16" s="37" customFormat="1" ht="25.5">
      <c r="A154" s="195">
        <v>111</v>
      </c>
      <c r="B154" s="166" t="s">
        <v>205</v>
      </c>
      <c r="C154" s="160">
        <v>250</v>
      </c>
      <c r="D154" s="160">
        <v>4.0999999999999996</v>
      </c>
      <c r="E154" s="160">
        <v>6.3</v>
      </c>
      <c r="F154" s="160">
        <v>50.8</v>
      </c>
      <c r="G154" s="160">
        <v>295.2</v>
      </c>
      <c r="H154" s="160">
        <v>0.1</v>
      </c>
      <c r="I154" s="160">
        <v>0.5</v>
      </c>
      <c r="J154" s="160">
        <v>2.3E-2</v>
      </c>
      <c r="K154" s="160">
        <v>0.3</v>
      </c>
      <c r="L154" s="160">
        <v>197.3</v>
      </c>
      <c r="M154" s="160">
        <v>166.9</v>
      </c>
      <c r="N154" s="160">
        <v>24.9</v>
      </c>
      <c r="O154" s="160">
        <v>0.5</v>
      </c>
    </row>
    <row r="155" spans="1:16" s="37" customFormat="1" ht="25.5">
      <c r="A155" s="195" t="s">
        <v>166</v>
      </c>
      <c r="B155" s="166" t="s">
        <v>206</v>
      </c>
      <c r="C155" s="160">
        <v>85</v>
      </c>
      <c r="D155" s="160">
        <v>18</v>
      </c>
      <c r="E155" s="160">
        <v>15.5</v>
      </c>
      <c r="F155" s="160">
        <v>0</v>
      </c>
      <c r="G155" s="160">
        <v>211</v>
      </c>
      <c r="H155" s="160">
        <v>0.1</v>
      </c>
      <c r="I155" s="160">
        <v>2.2000000000000002</v>
      </c>
      <c r="J155" s="160">
        <v>0.3</v>
      </c>
      <c r="K155" s="160">
        <v>0</v>
      </c>
      <c r="L155" s="160">
        <v>11.5</v>
      </c>
      <c r="M155" s="160">
        <v>202.2</v>
      </c>
      <c r="N155" s="160">
        <v>27.5</v>
      </c>
      <c r="O155" s="160">
        <v>1.4</v>
      </c>
    </row>
    <row r="156" spans="1:16" s="37" customFormat="1">
      <c r="A156" s="195">
        <v>304</v>
      </c>
      <c r="B156" s="166" t="s">
        <v>92</v>
      </c>
      <c r="C156" s="160">
        <v>150</v>
      </c>
      <c r="D156" s="160">
        <v>3.67</v>
      </c>
      <c r="E156" s="160">
        <v>5.42</v>
      </c>
      <c r="F156" s="160">
        <v>36.67</v>
      </c>
      <c r="G156" s="160" t="s">
        <v>207</v>
      </c>
      <c r="H156" s="160">
        <v>0.03</v>
      </c>
      <c r="I156" s="160">
        <v>0</v>
      </c>
      <c r="J156" s="160">
        <v>2.7E-2</v>
      </c>
      <c r="K156" s="160">
        <v>0.6</v>
      </c>
      <c r="L156" s="160">
        <v>2.61</v>
      </c>
      <c r="M156" s="160">
        <v>61.5</v>
      </c>
      <c r="N156" s="160">
        <v>19.010000000000002</v>
      </c>
      <c r="O156" s="160">
        <v>0.53</v>
      </c>
    </row>
    <row r="157" spans="1:16" s="138" customFormat="1" ht="27.75" customHeight="1">
      <c r="A157" s="195">
        <v>342</v>
      </c>
      <c r="B157" s="166" t="s">
        <v>208</v>
      </c>
      <c r="C157" s="160">
        <v>200</v>
      </c>
      <c r="D157" s="160">
        <v>0.2</v>
      </c>
      <c r="E157" s="160">
        <v>0.2</v>
      </c>
      <c r="F157" s="160">
        <v>21.2</v>
      </c>
      <c r="G157" s="160">
        <v>115</v>
      </c>
      <c r="H157" s="160">
        <v>0.01</v>
      </c>
      <c r="I157" s="160">
        <v>9.6</v>
      </c>
      <c r="J157" s="160">
        <v>0</v>
      </c>
      <c r="K157" s="160" t="s">
        <v>209</v>
      </c>
      <c r="L157" s="160">
        <v>49.3</v>
      </c>
      <c r="M157" s="160">
        <v>6.42</v>
      </c>
      <c r="N157" s="160">
        <v>4</v>
      </c>
      <c r="O157" s="160">
        <v>0.8</v>
      </c>
    </row>
    <row r="158" spans="1:16" s="37" customFormat="1">
      <c r="A158" s="161"/>
      <c r="B158" s="166" t="s">
        <v>150</v>
      </c>
      <c r="C158" s="160">
        <v>40</v>
      </c>
      <c r="D158" s="160">
        <v>7.2</v>
      </c>
      <c r="E158" s="160">
        <v>6.6</v>
      </c>
      <c r="F158" s="160">
        <v>8.4</v>
      </c>
      <c r="G158" s="160">
        <v>172.4</v>
      </c>
      <c r="H158" s="160">
        <v>0.04</v>
      </c>
      <c r="I158" s="160">
        <v>0</v>
      </c>
      <c r="J158" s="160">
        <v>0</v>
      </c>
      <c r="K158" s="160">
        <v>0.02</v>
      </c>
      <c r="L158" s="160">
        <v>5.46</v>
      </c>
      <c r="M158" s="160">
        <v>26.16</v>
      </c>
      <c r="N158" s="160">
        <v>7.88</v>
      </c>
      <c r="O158" s="160">
        <v>0.2</v>
      </c>
    </row>
    <row r="159" spans="1:16" s="37" customFormat="1" ht="20.25" hidden="1" customHeight="1">
      <c r="A159" s="193"/>
      <c r="B159" s="184"/>
      <c r="C159" s="158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</row>
    <row r="160" spans="1:16" s="37" customFormat="1" hidden="1">
      <c r="A160" s="66"/>
      <c r="B160" s="65"/>
      <c r="C160" s="66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</row>
    <row r="161" spans="1:16" s="37" customFormat="1" hidden="1">
      <c r="A161" s="66"/>
      <c r="B161" s="65"/>
      <c r="C161" s="85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6" s="37" customFormat="1">
      <c r="A162" s="27"/>
      <c r="B162" s="49" t="s">
        <v>35</v>
      </c>
      <c r="C162" s="50">
        <f t="shared" ref="C162:O162" si="22">SUM(C153:C161)</f>
        <v>785</v>
      </c>
      <c r="D162" s="51">
        <f t="shared" si="22"/>
        <v>33.769999999999996</v>
      </c>
      <c r="E162" s="51">
        <f t="shared" si="22"/>
        <v>38.22</v>
      </c>
      <c r="F162" s="51">
        <f t="shared" si="22"/>
        <v>122.17</v>
      </c>
      <c r="G162" s="51">
        <f t="shared" si="22"/>
        <v>854.19999999999993</v>
      </c>
      <c r="H162" s="51">
        <f t="shared" si="22"/>
        <v>0.3</v>
      </c>
      <c r="I162" s="51">
        <f t="shared" si="22"/>
        <v>20.700000000000003</v>
      </c>
      <c r="J162" s="51">
        <f t="shared" si="22"/>
        <v>0.35000000000000003</v>
      </c>
      <c r="K162" s="51">
        <f t="shared" si="22"/>
        <v>0.91999999999999993</v>
      </c>
      <c r="L162" s="51">
        <f t="shared" si="22"/>
        <v>290.77</v>
      </c>
      <c r="M162" s="51">
        <f t="shared" si="22"/>
        <v>485.38</v>
      </c>
      <c r="N162" s="51">
        <f t="shared" si="22"/>
        <v>92.289999999999992</v>
      </c>
      <c r="O162" s="51">
        <f t="shared" si="22"/>
        <v>3.8499999999999996</v>
      </c>
    </row>
    <row r="163" spans="1:16" s="37" customFormat="1">
      <c r="A163" s="27"/>
      <c r="B163" s="86" t="s">
        <v>112</v>
      </c>
      <c r="C163" s="93">
        <f t="shared" ref="C163:O163" si="23">C162+C151</f>
        <v>1345</v>
      </c>
      <c r="D163" s="88">
        <f t="shared" si="23"/>
        <v>58.809999999999995</v>
      </c>
      <c r="E163" s="88">
        <f t="shared" si="23"/>
        <v>62.14</v>
      </c>
      <c r="F163" s="88">
        <f t="shared" si="23"/>
        <v>156.98000000000002</v>
      </c>
      <c r="G163" s="88">
        <f t="shared" si="23"/>
        <v>1339.85</v>
      </c>
      <c r="H163" s="88">
        <f t="shared" si="23"/>
        <v>0.62000000000000011</v>
      </c>
      <c r="I163" s="88">
        <f t="shared" si="23"/>
        <v>36.660000000000004</v>
      </c>
      <c r="J163" s="88">
        <f t="shared" si="23"/>
        <v>0.49300000000000005</v>
      </c>
      <c r="K163" s="88">
        <f t="shared" si="23"/>
        <v>1.8599999999999999</v>
      </c>
      <c r="L163" s="88">
        <f t="shared" si="23"/>
        <v>529.24</v>
      </c>
      <c r="M163" s="88">
        <f t="shared" si="23"/>
        <v>865.07999999999993</v>
      </c>
      <c r="N163" s="88">
        <f t="shared" si="23"/>
        <v>176.17</v>
      </c>
      <c r="O163" s="88">
        <f t="shared" si="23"/>
        <v>8.14</v>
      </c>
    </row>
    <row r="164" spans="1:16" s="37" customFormat="1">
      <c r="A164" s="241" t="s">
        <v>113</v>
      </c>
      <c r="B164" s="241"/>
      <c r="C164" s="241"/>
      <c r="D164" s="241"/>
      <c r="E164" s="241"/>
      <c r="F164" s="241"/>
      <c r="G164" s="241"/>
      <c r="H164" s="89"/>
      <c r="I164" s="89"/>
      <c r="J164" s="89"/>
      <c r="K164" s="89"/>
      <c r="L164" s="89"/>
      <c r="M164" s="89"/>
      <c r="N164" s="89"/>
      <c r="O164" s="89"/>
    </row>
    <row r="165" spans="1:16" s="37" customFormat="1">
      <c r="A165" s="246" t="s">
        <v>19</v>
      </c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</row>
    <row r="166" spans="1:16" s="37" customFormat="1">
      <c r="A166" s="195">
        <v>211</v>
      </c>
      <c r="B166" s="161" t="s">
        <v>210</v>
      </c>
      <c r="C166" s="160">
        <v>150</v>
      </c>
      <c r="D166" s="160">
        <v>15</v>
      </c>
      <c r="E166" s="160">
        <v>18</v>
      </c>
      <c r="F166" s="160">
        <v>3.7</v>
      </c>
      <c r="G166" s="160">
        <v>237</v>
      </c>
      <c r="H166" s="160">
        <v>0.09</v>
      </c>
      <c r="I166" s="160">
        <v>3.9</v>
      </c>
      <c r="J166" s="160">
        <v>0.24</v>
      </c>
      <c r="K166" s="160">
        <v>0.3</v>
      </c>
      <c r="L166" s="160">
        <v>248.6</v>
      </c>
      <c r="M166" s="160">
        <v>300.3</v>
      </c>
      <c r="N166" s="160">
        <v>21.8</v>
      </c>
      <c r="O166" s="160">
        <v>3</v>
      </c>
    </row>
    <row r="167" spans="1:16" s="37" customFormat="1">
      <c r="A167" s="195">
        <v>377</v>
      </c>
      <c r="B167" s="161" t="s">
        <v>196</v>
      </c>
      <c r="C167" s="160">
        <v>200</v>
      </c>
      <c r="D167" s="160">
        <v>0.3</v>
      </c>
      <c r="E167" s="160">
        <v>0.1</v>
      </c>
      <c r="F167" s="160">
        <v>15.2</v>
      </c>
      <c r="G167" s="160">
        <v>59</v>
      </c>
      <c r="H167" s="160">
        <v>0</v>
      </c>
      <c r="I167" s="160">
        <v>2.9</v>
      </c>
      <c r="J167" s="160">
        <v>0</v>
      </c>
      <c r="K167" s="160">
        <v>0.01</v>
      </c>
      <c r="L167" s="160">
        <v>7.8</v>
      </c>
      <c r="M167" s="160">
        <v>5.2</v>
      </c>
      <c r="N167" s="160">
        <v>9.6999999999999993</v>
      </c>
      <c r="O167" s="160">
        <v>0.9</v>
      </c>
    </row>
    <row r="168" spans="1:16" s="37" customFormat="1">
      <c r="A168" s="195"/>
      <c r="B168" s="166" t="s">
        <v>150</v>
      </c>
      <c r="C168" s="160">
        <v>20</v>
      </c>
      <c r="D168" s="160">
        <v>3.6</v>
      </c>
      <c r="E168" s="160">
        <v>3.3</v>
      </c>
      <c r="F168" s="160">
        <v>4.2</v>
      </c>
      <c r="G168" s="160">
        <v>86.2</v>
      </c>
      <c r="H168" s="160">
        <v>0.02</v>
      </c>
      <c r="I168" s="160">
        <v>0</v>
      </c>
      <c r="J168" s="160">
        <v>0</v>
      </c>
      <c r="K168" s="160">
        <v>0.01</v>
      </c>
      <c r="L168" s="160">
        <v>2.73</v>
      </c>
      <c r="M168" s="160">
        <v>13.08</v>
      </c>
      <c r="N168" s="160">
        <v>3.94</v>
      </c>
      <c r="O168" s="160">
        <v>0.1</v>
      </c>
    </row>
    <row r="169" spans="1:16" s="138" customFormat="1">
      <c r="A169" s="195">
        <v>14</v>
      </c>
      <c r="B169" s="161" t="s">
        <v>151</v>
      </c>
      <c r="C169" s="160">
        <v>7</v>
      </c>
      <c r="D169" s="160">
        <v>0.06</v>
      </c>
      <c r="E169" s="160">
        <v>5.08</v>
      </c>
      <c r="F169" s="160">
        <v>0.09</v>
      </c>
      <c r="G169" s="160">
        <v>46.2</v>
      </c>
      <c r="H169" s="160">
        <v>0</v>
      </c>
      <c r="I169" s="160">
        <v>0</v>
      </c>
      <c r="J169" s="160">
        <v>2.8000000000000001E-2</v>
      </c>
      <c r="K169" s="160">
        <v>0.11</v>
      </c>
      <c r="L169" s="160">
        <v>2.4</v>
      </c>
      <c r="M169" s="160">
        <v>3</v>
      </c>
      <c r="N169" s="160">
        <v>0</v>
      </c>
      <c r="O169" s="160">
        <v>0.02</v>
      </c>
    </row>
    <row r="170" spans="1:16" s="171" customFormat="1">
      <c r="A170" s="191"/>
      <c r="B170" s="161" t="s">
        <v>199</v>
      </c>
      <c r="C170" s="54">
        <v>100</v>
      </c>
      <c r="D170" s="56">
        <v>0.4</v>
      </c>
      <c r="E170" s="56">
        <v>0.4</v>
      </c>
      <c r="F170" s="56">
        <v>9.6</v>
      </c>
      <c r="G170" s="90">
        <v>47</v>
      </c>
      <c r="H170" s="90">
        <v>0.03</v>
      </c>
      <c r="I170" s="90">
        <v>10</v>
      </c>
      <c r="J170" s="92">
        <v>0</v>
      </c>
      <c r="K170" s="90">
        <v>0.2</v>
      </c>
      <c r="L170" s="90">
        <v>16</v>
      </c>
      <c r="M170" s="90">
        <v>11</v>
      </c>
      <c r="N170" s="90">
        <v>9</v>
      </c>
      <c r="O170" s="90">
        <v>2.2000000000000002</v>
      </c>
      <c r="P170" s="230"/>
    </row>
    <row r="171" spans="1:16" s="37" customFormat="1" ht="29.25" hidden="1" customHeight="1">
      <c r="A171" s="59"/>
      <c r="B171" s="53"/>
      <c r="C171" s="54"/>
      <c r="D171" s="56"/>
      <c r="E171" s="56"/>
      <c r="F171" s="56"/>
      <c r="G171" s="56"/>
      <c r="H171" s="56"/>
      <c r="I171" s="56"/>
      <c r="J171" s="57"/>
      <c r="K171" s="56"/>
      <c r="L171" s="56"/>
      <c r="M171" s="56"/>
      <c r="N171" s="56"/>
      <c r="O171" s="56"/>
    </row>
    <row r="172" spans="1:16" s="37" customFormat="1" hidden="1">
      <c r="A172" s="66"/>
      <c r="B172" s="53"/>
      <c r="C172" s="54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1:16" s="37" customFormat="1">
      <c r="B173" s="49" t="s">
        <v>25</v>
      </c>
      <c r="C173" s="50">
        <f t="shared" ref="C173:O173" si="24">SUM(C166:C172)</f>
        <v>477</v>
      </c>
      <c r="D173" s="51">
        <f t="shared" si="24"/>
        <v>19.36</v>
      </c>
      <c r="E173" s="51">
        <f t="shared" si="24"/>
        <v>26.880000000000003</v>
      </c>
      <c r="F173" s="51">
        <f t="shared" si="24"/>
        <v>32.79</v>
      </c>
      <c r="G173" s="51">
        <f t="shared" si="24"/>
        <v>475.4</v>
      </c>
      <c r="H173" s="51">
        <f t="shared" si="24"/>
        <v>0.14000000000000001</v>
      </c>
      <c r="I173" s="51">
        <f t="shared" si="24"/>
        <v>16.8</v>
      </c>
      <c r="J173" s="51">
        <f t="shared" si="24"/>
        <v>0.26800000000000002</v>
      </c>
      <c r="K173" s="51">
        <f t="shared" si="24"/>
        <v>0.63</v>
      </c>
      <c r="L173" s="51">
        <f t="shared" si="24"/>
        <v>277.52999999999997</v>
      </c>
      <c r="M173" s="51">
        <f t="shared" si="24"/>
        <v>332.58</v>
      </c>
      <c r="N173" s="51">
        <f t="shared" si="24"/>
        <v>44.44</v>
      </c>
      <c r="O173" s="51">
        <f t="shared" si="24"/>
        <v>6.22</v>
      </c>
    </row>
    <row r="174" spans="1:16" s="37" customFormat="1">
      <c r="A174" s="246" t="s">
        <v>26</v>
      </c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</row>
    <row r="175" spans="1:16" s="37" customFormat="1">
      <c r="A175" s="170"/>
      <c r="B175" s="166" t="s">
        <v>163</v>
      </c>
      <c r="C175" s="160">
        <v>60</v>
      </c>
      <c r="D175" s="160">
        <v>0.6</v>
      </c>
      <c r="E175" s="160">
        <v>0.2</v>
      </c>
      <c r="F175" s="160">
        <v>0.2</v>
      </c>
      <c r="G175" s="160">
        <v>14.4</v>
      </c>
      <c r="H175" s="160">
        <v>0</v>
      </c>
      <c r="I175" s="160">
        <v>15.15</v>
      </c>
      <c r="J175" s="160">
        <v>2E-3</v>
      </c>
      <c r="K175" s="160">
        <v>0.2</v>
      </c>
      <c r="L175" s="160">
        <v>18.399999999999999</v>
      </c>
      <c r="M175" s="160">
        <v>12</v>
      </c>
      <c r="N175" s="160">
        <v>15.75</v>
      </c>
      <c r="O175" s="160">
        <v>0.6</v>
      </c>
    </row>
    <row r="176" spans="1:16" s="37" customFormat="1" ht="23.25" customHeight="1">
      <c r="A176" s="195">
        <v>96</v>
      </c>
      <c r="B176" s="166" t="s">
        <v>180</v>
      </c>
      <c r="C176" s="160">
        <v>250</v>
      </c>
      <c r="D176" s="160">
        <v>1.9</v>
      </c>
      <c r="E176" s="160">
        <v>5.4</v>
      </c>
      <c r="F176" s="160">
        <v>12.5</v>
      </c>
      <c r="G176" s="160">
        <v>107.29</v>
      </c>
      <c r="H176" s="160">
        <v>0</v>
      </c>
      <c r="I176" s="160">
        <v>7.4</v>
      </c>
      <c r="J176" s="160">
        <v>0</v>
      </c>
      <c r="K176" s="160">
        <v>0</v>
      </c>
      <c r="L176" s="160">
        <v>38.299999999999997</v>
      </c>
      <c r="M176" s="160">
        <v>17.899999999999999</v>
      </c>
      <c r="N176" s="160">
        <v>36.799999999999997</v>
      </c>
      <c r="O176" s="160">
        <v>0.5</v>
      </c>
    </row>
    <row r="177" spans="1:16" s="37" customFormat="1">
      <c r="A177" s="195" t="s">
        <v>211</v>
      </c>
      <c r="B177" s="166" t="s">
        <v>202</v>
      </c>
      <c r="C177" s="160">
        <v>80</v>
      </c>
      <c r="D177" s="160">
        <v>16.600000000000001</v>
      </c>
      <c r="E177" s="160">
        <v>5</v>
      </c>
      <c r="F177" s="160">
        <v>0</v>
      </c>
      <c r="G177" s="160">
        <v>112</v>
      </c>
      <c r="H177" s="160">
        <v>7.0000000000000007E-2</v>
      </c>
      <c r="I177" s="160">
        <v>0.8</v>
      </c>
      <c r="J177" s="160">
        <v>0</v>
      </c>
      <c r="K177" s="160">
        <v>1.46</v>
      </c>
      <c r="L177" s="160">
        <v>19.399999999999999</v>
      </c>
      <c r="M177" s="160">
        <v>194.6</v>
      </c>
      <c r="N177" s="160">
        <v>21.9</v>
      </c>
      <c r="O177" s="160">
        <v>0.5</v>
      </c>
    </row>
    <row r="178" spans="1:16" s="37" customFormat="1">
      <c r="A178" s="195">
        <v>304</v>
      </c>
      <c r="B178" s="166" t="s">
        <v>92</v>
      </c>
      <c r="C178" s="160">
        <v>150</v>
      </c>
      <c r="D178" s="160">
        <v>3.67</v>
      </c>
      <c r="E178" s="160">
        <v>5.42</v>
      </c>
      <c r="F178" s="160">
        <v>36.67</v>
      </c>
      <c r="G178" s="160" t="s">
        <v>207</v>
      </c>
      <c r="H178" s="160">
        <v>0.03</v>
      </c>
      <c r="I178" s="160">
        <v>0</v>
      </c>
      <c r="J178" s="160">
        <v>2.7E-2</v>
      </c>
      <c r="K178" s="160">
        <v>0.6</v>
      </c>
      <c r="L178" s="160">
        <v>2.61</v>
      </c>
      <c r="M178" s="160">
        <v>61.5</v>
      </c>
      <c r="N178" s="160">
        <v>19.010000000000002</v>
      </c>
      <c r="O178" s="160">
        <v>0.53</v>
      </c>
    </row>
    <row r="179" spans="1:16" s="37" customFormat="1" ht="25.5">
      <c r="A179" s="195">
        <v>350</v>
      </c>
      <c r="B179" s="166" t="s">
        <v>212</v>
      </c>
      <c r="C179" s="160">
        <v>200</v>
      </c>
      <c r="D179" s="160">
        <v>0.16</v>
      </c>
      <c r="E179" s="160">
        <v>0.08</v>
      </c>
      <c r="F179" s="160">
        <v>27.5</v>
      </c>
      <c r="G179" s="160">
        <v>11.36</v>
      </c>
      <c r="H179" s="160">
        <v>0.01</v>
      </c>
      <c r="I179" s="160">
        <v>14</v>
      </c>
      <c r="J179" s="160">
        <v>0</v>
      </c>
      <c r="K179" s="160">
        <v>0.2</v>
      </c>
      <c r="L179" s="160">
        <v>8.1999999999999993</v>
      </c>
      <c r="M179" s="160">
        <v>9</v>
      </c>
      <c r="N179" s="160">
        <v>4.4000000000000004</v>
      </c>
      <c r="O179" s="160">
        <v>0.14000000000000001</v>
      </c>
    </row>
    <row r="180" spans="1:16" s="37" customFormat="1" ht="18" customHeight="1">
      <c r="A180" s="161"/>
      <c r="B180" s="166" t="s">
        <v>150</v>
      </c>
      <c r="C180" s="160">
        <v>40</v>
      </c>
      <c r="D180" s="160">
        <v>7.2</v>
      </c>
      <c r="E180" s="160">
        <v>6.6</v>
      </c>
      <c r="F180" s="160">
        <v>8.4</v>
      </c>
      <c r="G180" s="160">
        <v>172.4</v>
      </c>
      <c r="H180" s="160">
        <v>0.04</v>
      </c>
      <c r="I180" s="160">
        <v>0</v>
      </c>
      <c r="J180" s="160">
        <v>0</v>
      </c>
      <c r="K180" s="160">
        <v>0.02</v>
      </c>
      <c r="L180" s="160">
        <v>5.46</v>
      </c>
      <c r="M180" s="160">
        <v>26.16</v>
      </c>
      <c r="N180" s="160">
        <v>7.88</v>
      </c>
      <c r="O180" s="160">
        <v>0.2</v>
      </c>
    </row>
    <row r="181" spans="1:16" s="37" customFormat="1">
      <c r="A181" s="192"/>
      <c r="B181" s="173" t="s">
        <v>35</v>
      </c>
      <c r="C181" s="174">
        <f t="shared" ref="C181:O181" si="25">SUM(C175:C180)</f>
        <v>780</v>
      </c>
      <c r="D181" s="175">
        <f t="shared" si="25"/>
        <v>30.130000000000003</v>
      </c>
      <c r="E181" s="175">
        <f t="shared" si="25"/>
        <v>22.700000000000003</v>
      </c>
      <c r="F181" s="175">
        <f t="shared" si="25"/>
        <v>85.27000000000001</v>
      </c>
      <c r="G181" s="175">
        <f t="shared" si="25"/>
        <v>417.45000000000005</v>
      </c>
      <c r="H181" s="175">
        <f t="shared" si="25"/>
        <v>0.15</v>
      </c>
      <c r="I181" s="175">
        <f t="shared" si="25"/>
        <v>37.35</v>
      </c>
      <c r="J181" s="175">
        <f t="shared" si="25"/>
        <v>2.8999999999999998E-2</v>
      </c>
      <c r="K181" s="175">
        <f t="shared" si="25"/>
        <v>2.48</v>
      </c>
      <c r="L181" s="175">
        <f t="shared" si="25"/>
        <v>92.36999999999999</v>
      </c>
      <c r="M181" s="175">
        <f t="shared" si="25"/>
        <v>321.16000000000003</v>
      </c>
      <c r="N181" s="175">
        <f t="shared" si="25"/>
        <v>105.74</v>
      </c>
      <c r="O181" s="175">
        <f t="shared" si="25"/>
        <v>2.4700000000000002</v>
      </c>
    </row>
    <row r="182" spans="1:16" s="37" customFormat="1">
      <c r="A182" s="27"/>
      <c r="B182" s="86" t="s">
        <v>120</v>
      </c>
      <c r="C182" s="100">
        <f t="shared" ref="C182:O182" si="26">C181+C173</f>
        <v>1257</v>
      </c>
      <c r="D182" s="88">
        <f t="shared" si="26"/>
        <v>49.49</v>
      </c>
      <c r="E182" s="88">
        <f t="shared" si="26"/>
        <v>49.580000000000005</v>
      </c>
      <c r="F182" s="88">
        <f t="shared" si="26"/>
        <v>118.06</v>
      </c>
      <c r="G182" s="88">
        <f t="shared" si="26"/>
        <v>892.85</v>
      </c>
      <c r="H182" s="88">
        <f t="shared" si="26"/>
        <v>0.29000000000000004</v>
      </c>
      <c r="I182" s="88">
        <f t="shared" si="26"/>
        <v>54.150000000000006</v>
      </c>
      <c r="J182" s="88">
        <f t="shared" si="26"/>
        <v>0.29700000000000004</v>
      </c>
      <c r="K182" s="88">
        <f t="shared" si="26"/>
        <v>3.11</v>
      </c>
      <c r="L182" s="88">
        <f t="shared" si="26"/>
        <v>369.9</v>
      </c>
      <c r="M182" s="88">
        <f t="shared" si="26"/>
        <v>653.74</v>
      </c>
      <c r="N182" s="88">
        <f t="shared" si="26"/>
        <v>150.18</v>
      </c>
      <c r="O182" s="88">
        <f t="shared" si="26"/>
        <v>8.69</v>
      </c>
    </row>
    <row r="183" spans="1:16" s="37" customFormat="1">
      <c r="A183" s="241" t="s">
        <v>121</v>
      </c>
      <c r="B183" s="241"/>
      <c r="C183" s="241"/>
      <c r="D183" s="241"/>
      <c r="E183" s="241"/>
      <c r="F183" s="241"/>
      <c r="G183" s="241"/>
      <c r="H183" s="89"/>
      <c r="I183" s="89"/>
      <c r="J183" s="89"/>
      <c r="K183" s="89"/>
      <c r="L183" s="89"/>
      <c r="M183" s="89"/>
      <c r="N183" s="89"/>
      <c r="O183" s="89"/>
    </row>
    <row r="184" spans="1:16" s="37" customFormat="1">
      <c r="A184" s="246" t="s">
        <v>19</v>
      </c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</row>
    <row r="185" spans="1:16" s="37" customFormat="1">
      <c r="A185" s="195">
        <v>189</v>
      </c>
      <c r="B185" s="161" t="s">
        <v>213</v>
      </c>
      <c r="C185" s="160">
        <v>180</v>
      </c>
      <c r="D185" s="160">
        <v>4.7</v>
      </c>
      <c r="E185" s="160">
        <v>8.6999999999999993</v>
      </c>
      <c r="F185" s="160">
        <v>39.26</v>
      </c>
      <c r="G185" s="160">
        <v>282.89999999999998</v>
      </c>
      <c r="H185" s="160">
        <v>0.4</v>
      </c>
      <c r="I185" s="160">
        <v>2.8</v>
      </c>
      <c r="J185" s="160">
        <v>0.05</v>
      </c>
      <c r="K185" s="160">
        <v>1.5</v>
      </c>
      <c r="L185" s="160">
        <v>33.4</v>
      </c>
      <c r="M185" s="160">
        <v>91.1</v>
      </c>
      <c r="N185" s="160">
        <v>30.56</v>
      </c>
      <c r="O185" s="160">
        <v>0.93</v>
      </c>
    </row>
    <row r="186" spans="1:16" s="37" customFormat="1">
      <c r="A186" s="195"/>
      <c r="B186" s="214" t="s">
        <v>203</v>
      </c>
      <c r="C186" s="203">
        <v>200</v>
      </c>
      <c r="D186" s="203">
        <v>4.08</v>
      </c>
      <c r="E186" s="203">
        <v>3.54</v>
      </c>
      <c r="F186" s="203">
        <v>1.58</v>
      </c>
      <c r="G186" s="203">
        <v>54.52</v>
      </c>
      <c r="H186" s="203">
        <v>0.06</v>
      </c>
      <c r="I186" s="203">
        <v>1.59</v>
      </c>
      <c r="J186" s="203">
        <v>0.02</v>
      </c>
      <c r="K186" s="203"/>
      <c r="L186" s="203">
        <v>152.22</v>
      </c>
      <c r="M186" s="203">
        <v>124.56</v>
      </c>
      <c r="N186" s="203">
        <v>21.34</v>
      </c>
      <c r="O186" s="203">
        <v>0.48</v>
      </c>
    </row>
    <row r="187" spans="1:16" s="37" customFormat="1">
      <c r="A187" s="161"/>
      <c r="B187" s="166" t="s">
        <v>150</v>
      </c>
      <c r="C187" s="160">
        <v>20</v>
      </c>
      <c r="D187" s="160">
        <v>3.6</v>
      </c>
      <c r="E187" s="160">
        <v>3.3</v>
      </c>
      <c r="F187" s="160">
        <v>4.2</v>
      </c>
      <c r="G187" s="160">
        <v>86.2</v>
      </c>
      <c r="H187" s="160">
        <v>0</v>
      </c>
      <c r="I187" s="160">
        <v>0</v>
      </c>
      <c r="J187" s="160">
        <v>0</v>
      </c>
      <c r="K187" s="160">
        <v>0</v>
      </c>
      <c r="L187" s="160">
        <v>0</v>
      </c>
      <c r="M187" s="160">
        <v>0</v>
      </c>
      <c r="N187" s="160">
        <v>0</v>
      </c>
      <c r="O187" s="160">
        <v>0</v>
      </c>
    </row>
    <row r="188" spans="1:16" ht="12.75" customHeight="1">
      <c r="A188" s="161"/>
      <c r="B188" s="166"/>
      <c r="C188" s="160"/>
      <c r="D188" s="160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</row>
    <row r="189" spans="1:16" s="171" customFormat="1" ht="18" customHeight="1">
      <c r="A189" s="191"/>
      <c r="B189" s="194" t="s">
        <v>199</v>
      </c>
      <c r="C189" s="179">
        <v>100</v>
      </c>
      <c r="D189" s="180">
        <v>0.4</v>
      </c>
      <c r="E189" s="180">
        <v>0.4</v>
      </c>
      <c r="F189" s="180">
        <v>9.6</v>
      </c>
      <c r="G189" s="181">
        <v>47</v>
      </c>
      <c r="H189" s="181">
        <v>0.03</v>
      </c>
      <c r="I189" s="181">
        <v>10</v>
      </c>
      <c r="J189" s="182">
        <v>0</v>
      </c>
      <c r="K189" s="181">
        <v>0.2</v>
      </c>
      <c r="L189" s="181">
        <v>16</v>
      </c>
      <c r="M189" s="181">
        <v>11</v>
      </c>
      <c r="N189" s="181">
        <v>9</v>
      </c>
      <c r="O189" s="181">
        <v>2.2000000000000002</v>
      </c>
      <c r="P189" s="230"/>
    </row>
    <row r="190" spans="1:16" s="37" customFormat="1">
      <c r="B190" s="49" t="s">
        <v>25</v>
      </c>
      <c r="C190" s="50">
        <f t="shared" ref="C190:O190" si="27">SUM(C185:C189)</f>
        <v>500</v>
      </c>
      <c r="D190" s="51">
        <f t="shared" si="27"/>
        <v>12.780000000000001</v>
      </c>
      <c r="E190" s="51">
        <f t="shared" si="27"/>
        <v>15.94</v>
      </c>
      <c r="F190" s="51">
        <f t="shared" si="27"/>
        <v>54.64</v>
      </c>
      <c r="G190" s="51">
        <f t="shared" si="27"/>
        <v>470.61999999999995</v>
      </c>
      <c r="H190" s="51">
        <f t="shared" si="27"/>
        <v>0.49</v>
      </c>
      <c r="I190" s="51">
        <f t="shared" si="27"/>
        <v>14.39</v>
      </c>
      <c r="J190" s="51">
        <f t="shared" si="27"/>
        <v>7.0000000000000007E-2</v>
      </c>
      <c r="K190" s="51">
        <f t="shared" si="27"/>
        <v>1.7</v>
      </c>
      <c r="L190" s="51">
        <f t="shared" si="27"/>
        <v>201.62</v>
      </c>
      <c r="M190" s="51">
        <f t="shared" si="27"/>
        <v>226.66</v>
      </c>
      <c r="N190" s="51">
        <f t="shared" si="27"/>
        <v>60.9</v>
      </c>
      <c r="O190" s="51">
        <f t="shared" si="27"/>
        <v>3.6100000000000003</v>
      </c>
    </row>
    <row r="191" spans="1:16" s="37" customFormat="1">
      <c r="A191" s="246" t="s">
        <v>26</v>
      </c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</row>
    <row r="192" spans="1:16" s="37" customFormat="1" ht="30" hidden="1" customHeight="1">
      <c r="A192" s="195"/>
      <c r="B192" s="166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</row>
    <row r="193" spans="1:16" s="37" customFormat="1" ht="15.75" customHeight="1">
      <c r="A193" s="195">
        <v>106</v>
      </c>
      <c r="B193" s="166" t="s">
        <v>197</v>
      </c>
      <c r="C193" s="160">
        <v>250</v>
      </c>
      <c r="D193" s="160">
        <v>1.8</v>
      </c>
      <c r="E193" s="160">
        <v>2.2200000000000002</v>
      </c>
      <c r="F193" s="160">
        <v>15.39</v>
      </c>
      <c r="G193" s="160">
        <v>106.5</v>
      </c>
      <c r="H193" s="160">
        <v>0.2</v>
      </c>
      <c r="I193" s="160">
        <v>11.08</v>
      </c>
      <c r="J193" s="160">
        <v>0.06</v>
      </c>
      <c r="K193" s="160">
        <v>1.3</v>
      </c>
      <c r="L193" s="160">
        <v>95.8</v>
      </c>
      <c r="M193" s="160">
        <v>243.7</v>
      </c>
      <c r="N193" s="160">
        <v>26</v>
      </c>
      <c r="O193" s="160">
        <v>1.1000000000000001</v>
      </c>
    </row>
    <row r="194" spans="1:16" s="37" customFormat="1" ht="25.5">
      <c r="A194" s="195" t="s">
        <v>190</v>
      </c>
      <c r="B194" s="166" t="s">
        <v>214</v>
      </c>
      <c r="C194" s="160">
        <v>90</v>
      </c>
      <c r="D194" s="160">
        <v>16.5</v>
      </c>
      <c r="E194" s="160">
        <v>14.1</v>
      </c>
      <c r="F194" s="160">
        <v>3.2</v>
      </c>
      <c r="G194" s="160">
        <v>205</v>
      </c>
      <c r="H194" s="160">
        <v>0.1</v>
      </c>
      <c r="I194" s="160">
        <v>2.2999999999999998</v>
      </c>
      <c r="J194" s="160">
        <v>0</v>
      </c>
      <c r="K194" s="160">
        <v>0</v>
      </c>
      <c r="L194" s="160">
        <v>49.2</v>
      </c>
      <c r="M194" s="160">
        <v>285.5</v>
      </c>
      <c r="N194" s="160">
        <v>25.3</v>
      </c>
      <c r="O194" s="160">
        <v>1.1000000000000001</v>
      </c>
    </row>
    <row r="195" spans="1:16" s="37" customFormat="1">
      <c r="A195" s="220"/>
      <c r="B195" s="166" t="s">
        <v>174</v>
      </c>
      <c r="C195" s="203">
        <v>150</v>
      </c>
      <c r="D195" s="203">
        <v>14</v>
      </c>
      <c r="E195" s="203">
        <v>5.0999999999999996</v>
      </c>
      <c r="F195" s="203">
        <v>29.4</v>
      </c>
      <c r="G195" s="203">
        <v>219.5</v>
      </c>
      <c r="H195" s="203">
        <v>0.04</v>
      </c>
      <c r="I195" s="203">
        <v>7.68</v>
      </c>
      <c r="J195" s="203">
        <v>1.0999999999999999E-2</v>
      </c>
      <c r="K195" s="203">
        <v>1.8</v>
      </c>
      <c r="L195" s="203">
        <v>19.14</v>
      </c>
      <c r="M195" s="203">
        <v>48.96</v>
      </c>
      <c r="N195" s="203">
        <v>16.13</v>
      </c>
      <c r="O195" s="203">
        <v>0.64</v>
      </c>
    </row>
    <row r="196" spans="1:16" s="138" customFormat="1" ht="25.5">
      <c r="A196" s="195">
        <v>342</v>
      </c>
      <c r="B196" s="166" t="s">
        <v>208</v>
      </c>
      <c r="C196" s="160">
        <v>200</v>
      </c>
      <c r="D196" s="160">
        <v>0.2</v>
      </c>
      <c r="E196" s="160">
        <v>0.2</v>
      </c>
      <c r="F196" s="160">
        <v>21.2</v>
      </c>
      <c r="G196" s="160">
        <v>115</v>
      </c>
      <c r="H196" s="160">
        <v>0.01</v>
      </c>
      <c r="I196" s="160">
        <v>9.6</v>
      </c>
      <c r="J196" s="160">
        <v>0</v>
      </c>
      <c r="K196" s="160" t="s">
        <v>209</v>
      </c>
      <c r="L196" s="160">
        <v>49.3</v>
      </c>
      <c r="M196" s="160">
        <v>6.42</v>
      </c>
      <c r="N196" s="160">
        <v>4</v>
      </c>
      <c r="O196" s="160">
        <v>0.8</v>
      </c>
    </row>
    <row r="197" spans="1:16" s="37" customFormat="1">
      <c r="A197" s="161"/>
      <c r="B197" s="166" t="s">
        <v>150</v>
      </c>
      <c r="C197" s="160">
        <v>40</v>
      </c>
      <c r="D197" s="160">
        <v>7.2</v>
      </c>
      <c r="E197" s="160">
        <v>6.6</v>
      </c>
      <c r="F197" s="160">
        <v>8.4</v>
      </c>
      <c r="G197" s="160">
        <v>172.4</v>
      </c>
      <c r="H197" s="160">
        <v>0.04</v>
      </c>
      <c r="I197" s="160">
        <v>0</v>
      </c>
      <c r="J197" s="160">
        <v>0</v>
      </c>
      <c r="K197" s="160">
        <v>0.02</v>
      </c>
      <c r="L197" s="160">
        <v>5.46</v>
      </c>
      <c r="M197" s="160">
        <v>26.16</v>
      </c>
      <c r="N197" s="160">
        <v>7.88</v>
      </c>
      <c r="O197" s="160">
        <v>0.2</v>
      </c>
    </row>
    <row r="198" spans="1:16" s="37" customFormat="1" ht="18" hidden="1" customHeight="1">
      <c r="A198" s="193"/>
      <c r="B198" s="184"/>
      <c r="C198" s="158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</row>
    <row r="199" spans="1:16" s="37" customFormat="1" hidden="1">
      <c r="A199" s="66"/>
      <c r="B199" s="65"/>
      <c r="C199" s="66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</row>
    <row r="200" spans="1:16" s="37" customFormat="1" ht="18.75" hidden="1" customHeight="1">
      <c r="A200" s="66"/>
      <c r="B200" s="65"/>
      <c r="C200" s="85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6" s="156" customFormat="1">
      <c r="A201" s="154"/>
      <c r="B201" s="155" t="s">
        <v>35</v>
      </c>
      <c r="C201" s="157">
        <f t="shared" ref="C201:O201" si="28">SUM(C192:C200)</f>
        <v>730</v>
      </c>
      <c r="D201" s="51">
        <f t="shared" si="28"/>
        <v>39.700000000000003</v>
      </c>
      <c r="E201" s="51">
        <f t="shared" si="28"/>
        <v>28.22</v>
      </c>
      <c r="F201" s="51">
        <f t="shared" si="28"/>
        <v>77.59</v>
      </c>
      <c r="G201" s="51">
        <f t="shared" si="28"/>
        <v>818.4</v>
      </c>
      <c r="H201" s="51">
        <f t="shared" si="28"/>
        <v>0.39</v>
      </c>
      <c r="I201" s="51">
        <f t="shared" si="28"/>
        <v>30.659999999999997</v>
      </c>
      <c r="J201" s="51">
        <f t="shared" si="28"/>
        <v>7.0999999999999994E-2</v>
      </c>
      <c r="K201" s="51">
        <f t="shared" si="28"/>
        <v>3.12</v>
      </c>
      <c r="L201" s="51">
        <f t="shared" si="28"/>
        <v>218.9</v>
      </c>
      <c r="M201" s="51">
        <f t="shared" si="28"/>
        <v>610.74</v>
      </c>
      <c r="N201" s="51">
        <f t="shared" si="28"/>
        <v>79.309999999999988</v>
      </c>
      <c r="O201" s="51">
        <f t="shared" si="28"/>
        <v>3.8400000000000007</v>
      </c>
    </row>
    <row r="202" spans="1:16">
      <c r="A202" s="1"/>
      <c r="B202" s="31" t="s">
        <v>128</v>
      </c>
      <c r="C202" s="41">
        <f t="shared" ref="C202:O202" si="29">C201+C190</f>
        <v>1230</v>
      </c>
      <c r="D202" s="29">
        <f t="shared" si="29"/>
        <v>52.480000000000004</v>
      </c>
      <c r="E202" s="29">
        <f t="shared" si="29"/>
        <v>44.16</v>
      </c>
      <c r="F202" s="29">
        <f t="shared" si="29"/>
        <v>132.23000000000002</v>
      </c>
      <c r="G202" s="29">
        <f t="shared" si="29"/>
        <v>1289.02</v>
      </c>
      <c r="H202" s="29">
        <f t="shared" si="29"/>
        <v>0.88</v>
      </c>
      <c r="I202" s="29">
        <f t="shared" si="29"/>
        <v>45.05</v>
      </c>
      <c r="J202" s="29">
        <f t="shared" si="29"/>
        <v>0.14100000000000001</v>
      </c>
      <c r="K202" s="29">
        <f t="shared" si="29"/>
        <v>4.82</v>
      </c>
      <c r="L202" s="29">
        <f t="shared" si="29"/>
        <v>420.52</v>
      </c>
      <c r="M202" s="29">
        <f t="shared" si="29"/>
        <v>837.4</v>
      </c>
      <c r="N202" s="29">
        <f t="shared" si="29"/>
        <v>140.20999999999998</v>
      </c>
      <c r="O202" s="29">
        <f t="shared" si="29"/>
        <v>7.4500000000000011</v>
      </c>
    </row>
    <row r="203" spans="1:16">
      <c r="A203" s="1"/>
      <c r="B203" s="42" t="s">
        <v>129</v>
      </c>
      <c r="C203" s="42"/>
      <c r="D203" s="30">
        <f t="shared" ref="D203:O203" si="30">D202+D182+D163+D142+D124+D104+D82+D61+D42+D24</f>
        <v>512.94000000000005</v>
      </c>
      <c r="E203" s="30">
        <f t="shared" si="30"/>
        <v>554.16</v>
      </c>
      <c r="F203" s="30">
        <f t="shared" si="30"/>
        <v>1492.43</v>
      </c>
      <c r="G203" s="30">
        <f t="shared" si="30"/>
        <v>13635.169999999998</v>
      </c>
      <c r="H203" s="30">
        <f t="shared" si="30"/>
        <v>5.8699999999999992</v>
      </c>
      <c r="I203" s="30">
        <f t="shared" si="30"/>
        <v>491.6400000000001</v>
      </c>
      <c r="J203" s="30">
        <f t="shared" si="30"/>
        <v>2.4039999999999999</v>
      </c>
      <c r="K203" s="30">
        <f t="shared" si="30"/>
        <v>32.39</v>
      </c>
      <c r="L203" s="30">
        <f t="shared" si="30"/>
        <v>3862.27</v>
      </c>
      <c r="M203" s="30">
        <f t="shared" si="30"/>
        <v>7319.29</v>
      </c>
      <c r="N203" s="30">
        <f t="shared" si="30"/>
        <v>1815.15</v>
      </c>
      <c r="O203" s="30">
        <f t="shared" si="30"/>
        <v>87.179999999999993</v>
      </c>
    </row>
    <row r="205" spans="1:16" s="43" customFormat="1">
      <c r="A205" s="117"/>
      <c r="B205" s="279" t="s">
        <v>130</v>
      </c>
      <c r="C205" s="280"/>
      <c r="D205" s="118">
        <f t="shared" ref="D205:O205" si="31">D190+D173+D151+D133+D112+D92+D70+D51+D33+D12</f>
        <v>190.71999999999997</v>
      </c>
      <c r="E205" s="118">
        <f t="shared" si="31"/>
        <v>245.95999999999998</v>
      </c>
      <c r="F205" s="118">
        <f t="shared" si="31"/>
        <v>630.45000000000005</v>
      </c>
      <c r="G205" s="3">
        <f t="shared" si="31"/>
        <v>5881.9299999999994</v>
      </c>
      <c r="H205" s="3">
        <f t="shared" si="31"/>
        <v>2.5749999999999997</v>
      </c>
      <c r="I205" s="3">
        <f t="shared" si="31"/>
        <v>138.91</v>
      </c>
      <c r="J205" s="3">
        <f t="shared" si="31"/>
        <v>1.2529999999999999</v>
      </c>
      <c r="K205" s="3">
        <f t="shared" si="31"/>
        <v>13.31</v>
      </c>
      <c r="L205" s="3">
        <f t="shared" si="31"/>
        <v>2123.1499999999996</v>
      </c>
      <c r="M205" s="3">
        <f t="shared" si="31"/>
        <v>2866.81</v>
      </c>
      <c r="N205" s="3">
        <f t="shared" si="31"/>
        <v>768.22</v>
      </c>
      <c r="O205" s="3">
        <f t="shared" si="31"/>
        <v>38.209999999999994</v>
      </c>
      <c r="P205" s="45"/>
    </row>
    <row r="206" spans="1:16">
      <c r="A206" s="119"/>
      <c r="B206" s="279" t="s">
        <v>131</v>
      </c>
      <c r="C206" s="280"/>
      <c r="D206" s="120">
        <f>D205/10</f>
        <v>19.071999999999996</v>
      </c>
      <c r="E206" s="120">
        <f t="shared" ref="E206:M206" si="32">E205/10</f>
        <v>24.595999999999997</v>
      </c>
      <c r="F206" s="120">
        <f t="shared" si="32"/>
        <v>63.045000000000002</v>
      </c>
      <c r="G206" s="5">
        <f t="shared" si="32"/>
        <v>588.19299999999998</v>
      </c>
      <c r="H206" s="5">
        <f t="shared" si="32"/>
        <v>0.25749999999999995</v>
      </c>
      <c r="I206" s="5">
        <f t="shared" si="32"/>
        <v>13.891</v>
      </c>
      <c r="J206" s="5">
        <f t="shared" si="32"/>
        <v>0.12529999999999999</v>
      </c>
      <c r="K206" s="5">
        <f>K205/10</f>
        <v>1.331</v>
      </c>
      <c r="L206" s="5">
        <f t="shared" si="32"/>
        <v>212.31499999999997</v>
      </c>
      <c r="M206" s="5">
        <f t="shared" si="32"/>
        <v>286.68099999999998</v>
      </c>
      <c r="N206" s="5">
        <f>N205/10</f>
        <v>76.822000000000003</v>
      </c>
      <c r="O206" s="5">
        <f>O205/10</f>
        <v>3.8209999999999993</v>
      </c>
    </row>
    <row r="207" spans="1:16">
      <c r="A207" s="262" t="s">
        <v>132</v>
      </c>
      <c r="B207" s="262"/>
      <c r="C207" s="266"/>
      <c r="D207" s="121">
        <f>4*D206/G206</f>
        <v>0.12969892535273284</v>
      </c>
      <c r="E207" s="121">
        <f>9*E206/G206</f>
        <v>0.37634585926728131</v>
      </c>
      <c r="F207" s="121">
        <f>4*F206/G206</f>
        <v>0.42873682617780223</v>
      </c>
      <c r="G207" s="7"/>
      <c r="H207" s="7"/>
      <c r="I207" s="7"/>
      <c r="J207" s="7"/>
      <c r="K207" s="7"/>
      <c r="L207" s="7"/>
      <c r="M207" s="7"/>
      <c r="N207" s="7"/>
      <c r="O207" s="7"/>
    </row>
    <row r="208" spans="1:16">
      <c r="A208" s="267" t="s">
        <v>133</v>
      </c>
      <c r="B208" s="268"/>
      <c r="C208" s="269"/>
      <c r="D208" s="128">
        <f>D206/D221</f>
        <v>0.24768831168831162</v>
      </c>
      <c r="E208" s="128">
        <f t="shared" ref="E208:O208" si="33">E206/E221</f>
        <v>0.31134177215189868</v>
      </c>
      <c r="F208" s="128">
        <f t="shared" si="33"/>
        <v>0.18819402985074626</v>
      </c>
      <c r="G208" s="8">
        <f t="shared" si="33"/>
        <v>0.25029489361702129</v>
      </c>
      <c r="H208" s="8">
        <f t="shared" si="33"/>
        <v>0.23409090909090902</v>
      </c>
      <c r="I208" s="8">
        <f t="shared" si="33"/>
        <v>0.23151666666666668</v>
      </c>
      <c r="J208" s="8">
        <f t="shared" si="33"/>
        <v>1.7899999999999999E-4</v>
      </c>
      <c r="K208" s="8">
        <f t="shared" si="33"/>
        <v>0.1331</v>
      </c>
      <c r="L208" s="8">
        <f t="shared" si="33"/>
        <v>0.19301363636363633</v>
      </c>
      <c r="M208" s="8">
        <f t="shared" si="33"/>
        <v>0.26061909090909091</v>
      </c>
      <c r="N208" s="8">
        <f t="shared" si="33"/>
        <v>0.30728800000000001</v>
      </c>
      <c r="O208" s="8">
        <f t="shared" si="33"/>
        <v>0.31841666666666663</v>
      </c>
    </row>
    <row r="209" spans="1:16">
      <c r="A209" s="261" t="s">
        <v>134</v>
      </c>
      <c r="B209" s="262"/>
      <c r="C209" s="263"/>
      <c r="D209" s="9">
        <f>D206/D223</f>
        <v>0.24203045685279184</v>
      </c>
      <c r="E209" s="26">
        <f t="shared" ref="E209:O209" si="34">E206/E223</f>
        <v>0.31614395886889457</v>
      </c>
      <c r="F209" s="9">
        <f t="shared" si="34"/>
        <v>0.20052480916030535</v>
      </c>
      <c r="G209" s="9">
        <f t="shared" si="34"/>
        <v>0.2588080256963084</v>
      </c>
      <c r="H209" s="9">
        <f t="shared" si="34"/>
        <v>0.18392857142857141</v>
      </c>
      <c r="I209" s="9">
        <f t="shared" si="34"/>
        <v>0.1620886814469078</v>
      </c>
      <c r="J209" s="9">
        <f t="shared" si="34"/>
        <v>1.6109539727436359E-4</v>
      </c>
      <c r="K209" s="9">
        <f t="shared" si="34"/>
        <v>0.11990990990990991</v>
      </c>
      <c r="L209" s="9">
        <f t="shared" si="34"/>
        <v>0.18336212108126776</v>
      </c>
      <c r="M209" s="9">
        <f t="shared" si="34"/>
        <v>0.20849527272727272</v>
      </c>
      <c r="N209" s="9">
        <f t="shared" si="34"/>
        <v>0.27653707703383729</v>
      </c>
      <c r="O209" s="9">
        <f t="shared" si="34"/>
        <v>0.28729323308270671</v>
      </c>
    </row>
    <row r="210" spans="1:16" s="43" customFormat="1">
      <c r="A210" s="122"/>
      <c r="B210" s="264" t="s">
        <v>135</v>
      </c>
      <c r="C210" s="265"/>
      <c r="D210" s="123">
        <f t="shared" ref="D210:O210" si="35">D201+D181+D162+D141+D123+D103+D81+D60+D41+D23</f>
        <v>322.22000000000003</v>
      </c>
      <c r="E210" s="123">
        <f t="shared" si="35"/>
        <v>308.2</v>
      </c>
      <c r="F210" s="123">
        <f t="shared" si="35"/>
        <v>861.98</v>
      </c>
      <c r="G210" s="3">
        <f t="shared" si="35"/>
        <v>7753.24</v>
      </c>
      <c r="H210" s="3">
        <f t="shared" si="35"/>
        <v>3.2950000000000004</v>
      </c>
      <c r="I210" s="3">
        <f t="shared" si="35"/>
        <v>352.73</v>
      </c>
      <c r="J210" s="3">
        <f t="shared" si="35"/>
        <v>1.151</v>
      </c>
      <c r="K210" s="3">
        <f t="shared" si="35"/>
        <v>19.079999999999998</v>
      </c>
      <c r="L210" s="3">
        <f t="shared" si="35"/>
        <v>1739.12</v>
      </c>
      <c r="M210" s="3">
        <f t="shared" si="35"/>
        <v>4452.4800000000005</v>
      </c>
      <c r="N210" s="3">
        <f t="shared" si="35"/>
        <v>1046.93</v>
      </c>
      <c r="O210" s="3">
        <f t="shared" si="35"/>
        <v>48.969999999999992</v>
      </c>
      <c r="P210" s="45"/>
    </row>
    <row r="211" spans="1:16">
      <c r="A211" s="124"/>
      <c r="B211" s="264" t="s">
        <v>136</v>
      </c>
      <c r="C211" s="265"/>
      <c r="D211" s="125">
        <f>D210/10</f>
        <v>32.222000000000001</v>
      </c>
      <c r="E211" s="125">
        <f t="shared" ref="E211:O211" si="36">E210/10</f>
        <v>30.82</v>
      </c>
      <c r="F211" s="125">
        <f t="shared" si="36"/>
        <v>86.198000000000008</v>
      </c>
      <c r="G211" s="5">
        <f>G210/10</f>
        <v>775.32399999999996</v>
      </c>
      <c r="H211" s="5">
        <f t="shared" si="36"/>
        <v>0.32950000000000002</v>
      </c>
      <c r="I211" s="5">
        <f t="shared" si="36"/>
        <v>35.273000000000003</v>
      </c>
      <c r="J211" s="5">
        <f t="shared" si="36"/>
        <v>0.11510000000000001</v>
      </c>
      <c r="K211" s="5">
        <f t="shared" si="36"/>
        <v>1.9079999999999999</v>
      </c>
      <c r="L211" s="5">
        <f t="shared" si="36"/>
        <v>173.91199999999998</v>
      </c>
      <c r="M211" s="5">
        <f t="shared" si="36"/>
        <v>445.24800000000005</v>
      </c>
      <c r="N211" s="5">
        <f t="shared" si="36"/>
        <v>104.69300000000001</v>
      </c>
      <c r="O211" s="5">
        <f t="shared" si="36"/>
        <v>4.8969999999999994</v>
      </c>
    </row>
    <row r="212" spans="1:16">
      <c r="A212" s="277" t="s">
        <v>132</v>
      </c>
      <c r="B212" s="277"/>
      <c r="C212" s="281"/>
      <c r="D212" s="126">
        <f>4*D211/G211</f>
        <v>0.16623759873291682</v>
      </c>
      <c r="E212" s="126">
        <f>9*E211/G211</f>
        <v>0.35776011061182167</v>
      </c>
      <c r="F212" s="126">
        <f>4*F211/G211</f>
        <v>0.4447069870144611</v>
      </c>
      <c r="G212" s="7"/>
      <c r="H212" s="7"/>
      <c r="I212" s="7"/>
      <c r="J212" s="7"/>
      <c r="K212" s="7"/>
      <c r="L212" s="7"/>
      <c r="M212" s="7"/>
      <c r="N212" s="7"/>
      <c r="O212" s="7"/>
    </row>
    <row r="213" spans="1:16">
      <c r="A213" s="267" t="s">
        <v>133</v>
      </c>
      <c r="B213" s="268"/>
      <c r="C213" s="269"/>
      <c r="D213" s="128">
        <f>D211/D221</f>
        <v>0.41846753246753249</v>
      </c>
      <c r="E213" s="128">
        <f t="shared" ref="E213:O213" si="37">E211/E221</f>
        <v>0.39012658227848102</v>
      </c>
      <c r="F213" s="128">
        <f t="shared" si="37"/>
        <v>0.25730746268656718</v>
      </c>
      <c r="G213" s="8">
        <f t="shared" si="37"/>
        <v>0.32992510638297873</v>
      </c>
      <c r="H213" s="8">
        <f t="shared" si="37"/>
        <v>0.29954545454545456</v>
      </c>
      <c r="I213" s="8">
        <f t="shared" si="37"/>
        <v>0.58788333333333342</v>
      </c>
      <c r="J213" s="8">
        <f t="shared" si="37"/>
        <v>1.6442857142857144E-4</v>
      </c>
      <c r="K213" s="8">
        <f t="shared" si="37"/>
        <v>0.1908</v>
      </c>
      <c r="L213" s="8">
        <f t="shared" si="37"/>
        <v>0.15810181818181815</v>
      </c>
      <c r="M213" s="8">
        <f t="shared" si="37"/>
        <v>0.40477090909090913</v>
      </c>
      <c r="N213" s="8">
        <f t="shared" si="37"/>
        <v>0.41877200000000003</v>
      </c>
      <c r="O213" s="8">
        <f t="shared" si="37"/>
        <v>0.4080833333333333</v>
      </c>
    </row>
    <row r="214" spans="1:16">
      <c r="A214" s="276" t="s">
        <v>134</v>
      </c>
      <c r="B214" s="277"/>
      <c r="C214" s="278"/>
      <c r="D214" s="127">
        <f>D211/D223</f>
        <v>0.40890862944162437</v>
      </c>
      <c r="E214" s="127">
        <f t="shared" ref="E214:O214" si="38">E211/E223</f>
        <v>0.39614395886889464</v>
      </c>
      <c r="F214" s="127">
        <f t="shared" si="38"/>
        <v>0.27416666666666673</v>
      </c>
      <c r="G214" s="9">
        <f t="shared" si="38"/>
        <v>0.34114665375984515</v>
      </c>
      <c r="H214" s="9">
        <f t="shared" si="38"/>
        <v>0.23535714285714288</v>
      </c>
      <c r="I214" s="9">
        <f t="shared" si="38"/>
        <v>0.41158693115519257</v>
      </c>
      <c r="J214" s="9">
        <f t="shared" si="38"/>
        <v>1.4798148624325022E-4</v>
      </c>
      <c r="K214" s="9">
        <f t="shared" si="38"/>
        <v>0.17189189189189188</v>
      </c>
      <c r="L214" s="9">
        <f t="shared" si="38"/>
        <v>0.15019604456343377</v>
      </c>
      <c r="M214" s="9">
        <f t="shared" si="38"/>
        <v>0.32381672727272731</v>
      </c>
      <c r="N214" s="9">
        <f t="shared" si="38"/>
        <v>0.3768646508279338</v>
      </c>
      <c r="O214" s="9">
        <f t="shared" si="38"/>
        <v>0.36819548872180446</v>
      </c>
    </row>
    <row r="215" spans="1:16" s="43" customFormat="1">
      <c r="A215" s="2"/>
      <c r="B215" s="252" t="s">
        <v>137</v>
      </c>
      <c r="C215" s="254"/>
      <c r="D215" s="3">
        <f>D210+D205</f>
        <v>512.94000000000005</v>
      </c>
      <c r="E215" s="3">
        <f t="shared" ref="E215:O215" si="39">E210+E205</f>
        <v>554.16</v>
      </c>
      <c r="F215" s="3">
        <f t="shared" si="39"/>
        <v>1492.43</v>
      </c>
      <c r="G215" s="3">
        <f>G210+G205</f>
        <v>13635.169999999998</v>
      </c>
      <c r="H215" s="3">
        <f t="shared" si="39"/>
        <v>5.87</v>
      </c>
      <c r="I215" s="3">
        <f t="shared" si="39"/>
        <v>491.64</v>
      </c>
      <c r="J215" s="3">
        <f t="shared" si="39"/>
        <v>2.4039999999999999</v>
      </c>
      <c r="K215" s="3">
        <f t="shared" si="39"/>
        <v>32.39</v>
      </c>
      <c r="L215" s="3">
        <f t="shared" si="39"/>
        <v>3862.2699999999995</v>
      </c>
      <c r="M215" s="3">
        <f t="shared" si="39"/>
        <v>7319.2900000000009</v>
      </c>
      <c r="N215" s="3">
        <f>N210+N205</f>
        <v>1815.15</v>
      </c>
      <c r="O215" s="3">
        <f t="shared" si="39"/>
        <v>87.179999999999978</v>
      </c>
      <c r="P215" s="45"/>
    </row>
    <row r="216" spans="1:16">
      <c r="A216" s="4"/>
      <c r="B216" s="252" t="s">
        <v>138</v>
      </c>
      <c r="C216" s="254"/>
      <c r="D216" s="5">
        <f>D215/10</f>
        <v>51.294000000000004</v>
      </c>
      <c r="E216" s="5">
        <f t="shared" ref="E216:O216" si="40">E215/10</f>
        <v>55.415999999999997</v>
      </c>
      <c r="F216" s="5">
        <f t="shared" si="40"/>
        <v>149.24299999999999</v>
      </c>
      <c r="G216" s="5">
        <f t="shared" si="40"/>
        <v>1363.5169999999998</v>
      </c>
      <c r="H216" s="5">
        <f t="shared" si="40"/>
        <v>0.58699999999999997</v>
      </c>
      <c r="I216" s="5">
        <f t="shared" si="40"/>
        <v>49.164000000000001</v>
      </c>
      <c r="J216" s="5">
        <f t="shared" si="40"/>
        <v>0.2404</v>
      </c>
      <c r="K216" s="5">
        <f t="shared" si="40"/>
        <v>3.2389999999999999</v>
      </c>
      <c r="L216" s="5">
        <f t="shared" si="40"/>
        <v>386.22699999999998</v>
      </c>
      <c r="M216" s="5">
        <f t="shared" si="40"/>
        <v>731.92900000000009</v>
      </c>
      <c r="N216" s="5">
        <f t="shared" si="40"/>
        <v>181.51500000000001</v>
      </c>
      <c r="O216" s="5">
        <f t="shared" si="40"/>
        <v>8.7179999999999982</v>
      </c>
    </row>
    <row r="217" spans="1:16">
      <c r="A217" s="250" t="s">
        <v>132</v>
      </c>
      <c r="B217" s="250"/>
      <c r="C217" s="251"/>
      <c r="D217" s="6">
        <f>4*D216/G216</f>
        <v>0.15047557162836991</v>
      </c>
      <c r="E217" s="6">
        <f>9*E216/G216</f>
        <v>0.36577761773413903</v>
      </c>
      <c r="F217" s="6">
        <f>4*F216/G216</f>
        <v>0.43781779031724583</v>
      </c>
      <c r="G217" s="7"/>
      <c r="H217" s="7"/>
      <c r="I217" s="7"/>
      <c r="J217" s="7"/>
      <c r="K217" s="7"/>
      <c r="L217" s="7"/>
      <c r="M217" s="7"/>
      <c r="N217" s="7"/>
      <c r="O217" s="7"/>
    </row>
    <row r="218" spans="1:16">
      <c r="A218" s="252" t="s">
        <v>133</v>
      </c>
      <c r="B218" s="253"/>
      <c r="C218" s="254"/>
      <c r="D218" s="8">
        <f>D216/D221</f>
        <v>0.66615584415584417</v>
      </c>
      <c r="E218" s="8">
        <f t="shared" ref="E218:O218" si="41">E216/E221</f>
        <v>0.70146835443037969</v>
      </c>
      <c r="F218" s="8">
        <f t="shared" si="41"/>
        <v>0.44550149253731341</v>
      </c>
      <c r="G218" s="8">
        <f t="shared" si="41"/>
        <v>0.58021999999999996</v>
      </c>
      <c r="H218" s="8">
        <f>H216/H221</f>
        <v>0.53363636363636358</v>
      </c>
      <c r="I218" s="8">
        <f t="shared" si="41"/>
        <v>0.81940000000000002</v>
      </c>
      <c r="J218" s="8">
        <f t="shared" si="41"/>
        <v>3.4342857142857146E-4</v>
      </c>
      <c r="K218" s="8">
        <f t="shared" si="41"/>
        <v>0.32389999999999997</v>
      </c>
      <c r="L218" s="8">
        <f t="shared" si="41"/>
        <v>0.35111545454545451</v>
      </c>
      <c r="M218" s="8">
        <f t="shared" si="41"/>
        <v>0.66539000000000004</v>
      </c>
      <c r="N218" s="8">
        <f t="shared" si="41"/>
        <v>0.72606000000000004</v>
      </c>
      <c r="O218" s="8">
        <f t="shared" si="41"/>
        <v>0.72649999999999981</v>
      </c>
    </row>
    <row r="219" spans="1:16">
      <c r="A219" s="255" t="s">
        <v>134</v>
      </c>
      <c r="B219" s="256"/>
      <c r="C219" s="257"/>
      <c r="D219" s="9">
        <f>D216/D223</f>
        <v>0.65093908629441632</v>
      </c>
      <c r="E219" s="9">
        <f>E216/E223</f>
        <v>0.71228791773778921</v>
      </c>
      <c r="F219" s="9">
        <f t="shared" ref="F219:O219" si="42">F216/F223</f>
        <v>0.47469147582697202</v>
      </c>
      <c r="G219" s="9">
        <f t="shared" si="42"/>
        <v>0.59995467945615344</v>
      </c>
      <c r="H219" s="9">
        <f t="shared" si="42"/>
        <v>0.41928571428571426</v>
      </c>
      <c r="I219" s="9">
        <f t="shared" si="42"/>
        <v>0.57367561260210032</v>
      </c>
      <c r="J219" s="9">
        <f t="shared" si="42"/>
        <v>3.0907688351761381E-4</v>
      </c>
      <c r="K219" s="9">
        <f t="shared" si="42"/>
        <v>0.29180180180180182</v>
      </c>
      <c r="L219" s="9">
        <f t="shared" si="42"/>
        <v>0.33355816564470159</v>
      </c>
      <c r="M219" s="9">
        <f t="shared" si="42"/>
        <v>0.53231200000000012</v>
      </c>
      <c r="N219" s="9">
        <f t="shared" si="42"/>
        <v>0.65340172786177109</v>
      </c>
      <c r="O219" s="9">
        <f t="shared" si="42"/>
        <v>0.65548872180451112</v>
      </c>
    </row>
    <row r="220" spans="1:16">
      <c r="A220" s="258" t="s">
        <v>139</v>
      </c>
      <c r="B220" s="259"/>
      <c r="C220" s="260"/>
      <c r="D220" s="10">
        <v>63</v>
      </c>
      <c r="E220" s="10">
        <v>70</v>
      </c>
      <c r="F220" s="10">
        <v>305</v>
      </c>
      <c r="G220" s="10">
        <v>2100</v>
      </c>
      <c r="H220" s="11">
        <v>1.1000000000000001</v>
      </c>
      <c r="I220" s="10">
        <v>60</v>
      </c>
      <c r="J220" s="10">
        <v>700</v>
      </c>
      <c r="K220" s="10">
        <v>10</v>
      </c>
      <c r="L220" s="10">
        <v>1100</v>
      </c>
      <c r="M220" s="10">
        <v>1100</v>
      </c>
      <c r="N220" s="10">
        <v>250</v>
      </c>
      <c r="O220" s="10">
        <v>12</v>
      </c>
    </row>
    <row r="221" spans="1:16">
      <c r="A221" s="252" t="s">
        <v>140</v>
      </c>
      <c r="B221" s="253"/>
      <c r="C221" s="254"/>
      <c r="D221" s="12">
        <v>77</v>
      </c>
      <c r="E221" s="12">
        <v>79</v>
      </c>
      <c r="F221" s="12">
        <v>335</v>
      </c>
      <c r="G221" s="12">
        <v>2350</v>
      </c>
      <c r="H221" s="12">
        <v>1.1000000000000001</v>
      </c>
      <c r="I221" s="12">
        <v>60</v>
      </c>
      <c r="J221" s="12">
        <v>700</v>
      </c>
      <c r="K221" s="12">
        <v>10</v>
      </c>
      <c r="L221" s="12">
        <v>1100</v>
      </c>
      <c r="M221" s="12">
        <v>1100</v>
      </c>
      <c r="N221" s="12">
        <v>250</v>
      </c>
      <c r="O221" s="12">
        <v>12</v>
      </c>
    </row>
    <row r="222" spans="1:16">
      <c r="A222" s="13"/>
      <c r="B222" s="14" t="s">
        <v>141</v>
      </c>
      <c r="C222" s="15"/>
      <c r="D222" s="16">
        <v>0.8</v>
      </c>
      <c r="E222" s="17">
        <v>0.9</v>
      </c>
      <c r="F222" s="17">
        <v>0.97</v>
      </c>
      <c r="G222" s="17"/>
      <c r="H222" s="17">
        <v>0.8</v>
      </c>
      <c r="I222" s="17">
        <v>0.7</v>
      </c>
      <c r="J222" s="17">
        <v>0.9</v>
      </c>
      <c r="K222" s="17">
        <v>0.9</v>
      </c>
      <c r="L222" s="17">
        <v>0.95</v>
      </c>
      <c r="M222" s="17">
        <v>0.8</v>
      </c>
      <c r="N222" s="17">
        <v>0.9</v>
      </c>
      <c r="O222" s="17">
        <v>0.9</v>
      </c>
    </row>
    <row r="223" spans="1:16">
      <c r="A223" s="18"/>
      <c r="B223" s="14" t="s">
        <v>142</v>
      </c>
      <c r="C223" s="17"/>
      <c r="D223" s="19">
        <v>78.8</v>
      </c>
      <c r="E223" s="19">
        <v>77.8</v>
      </c>
      <c r="F223" s="19">
        <v>314.39999999999998</v>
      </c>
      <c r="G223" s="20">
        <v>2272.6999999999998</v>
      </c>
      <c r="H223" s="19">
        <v>1.4</v>
      </c>
      <c r="I223" s="19">
        <v>85.7</v>
      </c>
      <c r="J223" s="19">
        <v>777.8</v>
      </c>
      <c r="K223" s="19">
        <v>11.1</v>
      </c>
      <c r="L223" s="19">
        <v>1157.9000000000001</v>
      </c>
      <c r="M223" s="19">
        <v>1375</v>
      </c>
      <c r="N223" s="19">
        <v>277.8</v>
      </c>
      <c r="O223" s="19">
        <v>13.3</v>
      </c>
    </row>
    <row r="224" spans="1:16">
      <c r="A224" s="18"/>
      <c r="B224" s="270" t="s">
        <v>143</v>
      </c>
      <c r="C224" s="271"/>
      <c r="D224" s="21"/>
      <c r="E224" s="21"/>
      <c r="F224" s="21" t="s">
        <v>144</v>
      </c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>
      <c r="A225" s="18"/>
      <c r="B225" s="272"/>
      <c r="C225" s="273"/>
      <c r="D225" s="22" t="s">
        <v>145</v>
      </c>
      <c r="E225" s="23">
        <f>G206/G221</f>
        <v>0.25029489361702129</v>
      </c>
      <c r="F225" s="22" t="s">
        <v>146</v>
      </c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>
      <c r="A226" s="18"/>
      <c r="B226" s="274"/>
      <c r="C226" s="275"/>
      <c r="D226" s="24" t="s">
        <v>26</v>
      </c>
      <c r="E226" s="25">
        <f>G211/G221</f>
        <v>0.32992510638297873</v>
      </c>
      <c r="F226" s="24" t="s">
        <v>147</v>
      </c>
      <c r="G226" s="18"/>
      <c r="H226" s="18"/>
      <c r="I226" s="18"/>
      <c r="J226" s="18"/>
      <c r="K226" s="18"/>
      <c r="L226" s="18"/>
      <c r="M226" s="18"/>
      <c r="N226" s="18"/>
      <c r="O226" s="18"/>
    </row>
  </sheetData>
  <mergeCells count="55">
    <mergeCell ref="A26:O26"/>
    <mergeCell ref="A1:G1"/>
    <mergeCell ref="A2:A3"/>
    <mergeCell ref="B2:B3"/>
    <mergeCell ref="C2:C3"/>
    <mergeCell ref="D2:F2"/>
    <mergeCell ref="G2:G3"/>
    <mergeCell ref="H2:K2"/>
    <mergeCell ref="L2:O2"/>
    <mergeCell ref="A4:O4"/>
    <mergeCell ref="A13:O13"/>
    <mergeCell ref="A25:G25"/>
    <mergeCell ref="A106:O106"/>
    <mergeCell ref="A34:O34"/>
    <mergeCell ref="A43:G43"/>
    <mergeCell ref="A44:O44"/>
    <mergeCell ref="A52:O52"/>
    <mergeCell ref="A62:G62"/>
    <mergeCell ref="A63:O63"/>
    <mergeCell ref="A71:O71"/>
    <mergeCell ref="A83:G83"/>
    <mergeCell ref="A84:O84"/>
    <mergeCell ref="A93:O93"/>
    <mergeCell ref="A105:G105"/>
    <mergeCell ref="A184:O184"/>
    <mergeCell ref="A113:O113"/>
    <mergeCell ref="A125:G125"/>
    <mergeCell ref="A126:O126"/>
    <mergeCell ref="A134:O134"/>
    <mergeCell ref="A143:G143"/>
    <mergeCell ref="A144:O144"/>
    <mergeCell ref="A152:O152"/>
    <mergeCell ref="A164:G164"/>
    <mergeCell ref="A165:O165"/>
    <mergeCell ref="A174:O174"/>
    <mergeCell ref="A183:G183"/>
    <mergeCell ref="B215:C215"/>
    <mergeCell ref="A191:O191"/>
    <mergeCell ref="B205:C205"/>
    <mergeCell ref="B206:C206"/>
    <mergeCell ref="A207:C207"/>
    <mergeCell ref="A208:C208"/>
    <mergeCell ref="A209:C209"/>
    <mergeCell ref="B210:C210"/>
    <mergeCell ref="B211:C211"/>
    <mergeCell ref="A212:C212"/>
    <mergeCell ref="A213:C213"/>
    <mergeCell ref="A214:C214"/>
    <mergeCell ref="B224:C226"/>
    <mergeCell ref="B216:C216"/>
    <mergeCell ref="A217:C217"/>
    <mergeCell ref="A218:C218"/>
    <mergeCell ref="A219:C219"/>
    <mergeCell ref="A220:C220"/>
    <mergeCell ref="A221:C22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226"/>
  <sheetViews>
    <sheetView workbookViewId="0">
      <selection activeCell="P1" sqref="P1:R3"/>
    </sheetView>
  </sheetViews>
  <sheetFormatPr defaultColWidth="9" defaultRowHeight="12.75"/>
  <cols>
    <col min="1" max="1" width="11" customWidth="1"/>
    <col min="2" max="2" width="22.140625" customWidth="1"/>
    <col min="3" max="6" width="9" customWidth="1"/>
    <col min="7" max="7" width="9.85546875" customWidth="1"/>
    <col min="8" max="9" width="9" customWidth="1"/>
    <col min="10" max="10" width="10.85546875" customWidth="1"/>
    <col min="11" max="15" width="9" customWidth="1"/>
    <col min="16" max="16" width="48.42578125" style="37" customWidth="1"/>
  </cols>
  <sheetData>
    <row r="1" spans="1:18">
      <c r="A1" s="242" t="s">
        <v>0</v>
      </c>
      <c r="B1" s="242"/>
      <c r="C1" s="242"/>
      <c r="D1" s="242"/>
      <c r="E1" s="242"/>
      <c r="F1" s="242"/>
      <c r="G1" s="242"/>
      <c r="H1" s="28"/>
      <c r="I1" s="28"/>
      <c r="J1" s="28"/>
      <c r="K1" s="28"/>
      <c r="L1" s="28"/>
      <c r="M1" s="28"/>
      <c r="N1" s="28"/>
      <c r="O1" s="28"/>
      <c r="Q1" s="37"/>
      <c r="R1" s="37"/>
    </row>
    <row r="2" spans="1:18">
      <c r="A2" s="243" t="s">
        <v>1</v>
      </c>
      <c r="B2" s="243" t="s">
        <v>2</v>
      </c>
      <c r="C2" s="243" t="s">
        <v>3</v>
      </c>
      <c r="D2" s="239" t="s">
        <v>4</v>
      </c>
      <c r="E2" s="239"/>
      <c r="F2" s="239"/>
      <c r="G2" s="243" t="s">
        <v>5</v>
      </c>
      <c r="H2" s="239" t="s">
        <v>6</v>
      </c>
      <c r="I2" s="239"/>
      <c r="J2" s="239"/>
      <c r="K2" s="239"/>
      <c r="L2" s="240" t="s">
        <v>7</v>
      </c>
      <c r="M2" s="240"/>
      <c r="N2" s="240"/>
      <c r="O2" s="240"/>
      <c r="Q2" s="37"/>
      <c r="R2" s="37"/>
    </row>
    <row r="3" spans="1:18" ht="24" customHeight="1">
      <c r="A3" s="244"/>
      <c r="B3" s="244"/>
      <c r="C3" s="244"/>
      <c r="D3" s="237" t="s">
        <v>8</v>
      </c>
      <c r="E3" s="237" t="s">
        <v>9</v>
      </c>
      <c r="F3" s="237" t="s">
        <v>10</v>
      </c>
      <c r="G3" s="244"/>
      <c r="H3" s="237" t="s">
        <v>11</v>
      </c>
      <c r="I3" s="237" t="s">
        <v>12</v>
      </c>
      <c r="J3" s="237" t="s">
        <v>13</v>
      </c>
      <c r="K3" s="237" t="s">
        <v>14</v>
      </c>
      <c r="L3" s="237" t="s">
        <v>15</v>
      </c>
      <c r="M3" s="237" t="s">
        <v>16</v>
      </c>
      <c r="N3" s="237" t="s">
        <v>17</v>
      </c>
      <c r="O3" s="237" t="s">
        <v>18</v>
      </c>
      <c r="Q3" s="37"/>
      <c r="R3" s="37"/>
    </row>
    <row r="4" spans="1:18">
      <c r="A4" s="245" t="s">
        <v>19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8" ht="38.25">
      <c r="A5" s="225">
        <v>178</v>
      </c>
      <c r="B5" s="203" t="s">
        <v>215</v>
      </c>
      <c r="C5" s="206">
        <v>200</v>
      </c>
      <c r="D5" s="206">
        <v>4.8</v>
      </c>
      <c r="E5" s="207">
        <v>11</v>
      </c>
      <c r="F5" s="207">
        <v>33.799999999999997</v>
      </c>
      <c r="G5" s="206">
        <v>253.8</v>
      </c>
      <c r="H5" s="206">
        <v>1.5</v>
      </c>
      <c r="I5" s="206">
        <v>0.34</v>
      </c>
      <c r="J5" s="206">
        <v>0.05</v>
      </c>
      <c r="K5" s="206">
        <v>0.3</v>
      </c>
      <c r="L5" s="206">
        <v>27.34</v>
      </c>
      <c r="M5" s="206">
        <v>124</v>
      </c>
      <c r="N5" s="206">
        <v>44.6</v>
      </c>
      <c r="O5" s="209">
        <v>1.4</v>
      </c>
    </row>
    <row r="6" spans="1:18" s="37" customFormat="1" ht="27" customHeight="1">
      <c r="A6" s="220">
        <v>382</v>
      </c>
      <c r="B6" s="214" t="s">
        <v>216</v>
      </c>
      <c r="C6" s="203">
        <v>200</v>
      </c>
      <c r="D6" s="198">
        <v>1.96</v>
      </c>
      <c r="E6" s="204">
        <v>6.8</v>
      </c>
      <c r="F6" s="204">
        <v>40</v>
      </c>
      <c r="G6" s="203">
        <v>168.75</v>
      </c>
      <c r="H6" s="203">
        <v>0.1</v>
      </c>
      <c r="I6" s="203"/>
      <c r="J6" s="203"/>
      <c r="K6" s="203"/>
      <c r="L6" s="203">
        <v>6.48</v>
      </c>
      <c r="M6" s="203">
        <v>17.34</v>
      </c>
      <c r="N6" s="203">
        <v>4.99</v>
      </c>
      <c r="O6" s="200">
        <v>1.41</v>
      </c>
    </row>
    <row r="7" spans="1:18" s="37" customFormat="1">
      <c r="A7" s="220"/>
      <c r="B7" s="199" t="s">
        <v>217</v>
      </c>
      <c r="C7" s="203">
        <v>20</v>
      </c>
      <c r="D7" s="203">
        <v>1.1000000000000001</v>
      </c>
      <c r="E7" s="205">
        <v>0.2</v>
      </c>
      <c r="F7" s="205">
        <v>9.8800000000000008</v>
      </c>
      <c r="G7" s="203">
        <v>45.72</v>
      </c>
      <c r="H7" s="203">
        <v>0.02</v>
      </c>
      <c r="I7" s="203">
        <v>0</v>
      </c>
      <c r="J7" s="203">
        <v>0</v>
      </c>
      <c r="K7" s="203">
        <v>0.26</v>
      </c>
      <c r="L7" s="203">
        <v>4.5999999999999996</v>
      </c>
      <c r="M7" s="203">
        <v>17.399999999999999</v>
      </c>
      <c r="N7" s="203">
        <v>6.6</v>
      </c>
      <c r="O7" s="200">
        <v>0.22</v>
      </c>
    </row>
    <row r="8" spans="1:18" s="37" customFormat="1">
      <c r="A8" s="220">
        <v>14</v>
      </c>
      <c r="B8" s="214" t="s">
        <v>151</v>
      </c>
      <c r="C8" s="203">
        <v>10</v>
      </c>
      <c r="D8" s="203">
        <v>0.08</v>
      </c>
      <c r="E8" s="205">
        <v>7.25</v>
      </c>
      <c r="F8" s="205">
        <v>0.13</v>
      </c>
      <c r="G8" s="203">
        <v>66</v>
      </c>
      <c r="H8" s="203">
        <v>0</v>
      </c>
      <c r="I8" s="203">
        <v>0</v>
      </c>
      <c r="J8" s="203">
        <v>0.04</v>
      </c>
      <c r="K8" s="203">
        <v>0.11</v>
      </c>
      <c r="L8" s="203">
        <v>2.4</v>
      </c>
      <c r="M8" s="203">
        <v>3</v>
      </c>
      <c r="N8" s="203">
        <v>0</v>
      </c>
      <c r="O8" s="200">
        <v>0.02</v>
      </c>
    </row>
    <row r="9" spans="1:18" s="37" customFormat="1">
      <c r="A9" s="220"/>
      <c r="B9" s="214" t="s">
        <v>218</v>
      </c>
      <c r="C9" s="203">
        <v>15</v>
      </c>
      <c r="D9" s="203">
        <v>0</v>
      </c>
      <c r="E9" s="205">
        <v>3.45</v>
      </c>
      <c r="F9" s="205">
        <v>3</v>
      </c>
      <c r="G9" s="203">
        <v>43.05</v>
      </c>
      <c r="H9" s="203">
        <v>5.0000000000000001E-3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  <c r="N9" s="203">
        <v>0</v>
      </c>
      <c r="O9" s="200">
        <v>0</v>
      </c>
    </row>
    <row r="10" spans="1:18" s="107" customFormat="1">
      <c r="A10" s="214"/>
      <c r="B10" s="214" t="s">
        <v>219</v>
      </c>
      <c r="C10" s="203">
        <v>100</v>
      </c>
      <c r="D10" s="203">
        <v>1.5</v>
      </c>
      <c r="E10" s="205">
        <v>0.5</v>
      </c>
      <c r="F10" s="205">
        <v>21</v>
      </c>
      <c r="G10" s="203">
        <v>96</v>
      </c>
      <c r="H10" s="203">
        <v>0.04</v>
      </c>
      <c r="I10" s="203">
        <v>10</v>
      </c>
      <c r="J10" s="203">
        <v>0</v>
      </c>
      <c r="K10" s="203">
        <v>0.4</v>
      </c>
      <c r="L10" s="203">
        <v>8</v>
      </c>
      <c r="M10" s="203">
        <v>28</v>
      </c>
      <c r="N10" s="203">
        <v>42</v>
      </c>
      <c r="O10" s="201">
        <v>0.6</v>
      </c>
    </row>
    <row r="11" spans="1:18" s="37" customFormat="1" hidden="1">
      <c r="A11" s="66"/>
      <c r="B11" s="65"/>
      <c r="C11" s="66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spans="1:18" s="37" customFormat="1">
      <c r="A12" s="65"/>
      <c r="B12" s="83" t="s">
        <v>25</v>
      </c>
      <c r="C12" s="83">
        <f t="shared" ref="C12:N12" si="0">SUM(C5:C11)</f>
        <v>545</v>
      </c>
      <c r="D12" s="51">
        <f t="shared" si="0"/>
        <v>9.44</v>
      </c>
      <c r="E12" s="51">
        <f t="shared" si="0"/>
        <v>29.2</v>
      </c>
      <c r="F12" s="51">
        <f t="shared" si="0"/>
        <v>107.80999999999999</v>
      </c>
      <c r="G12" s="51">
        <f t="shared" si="0"/>
        <v>673.31999999999994</v>
      </c>
      <c r="H12" s="51">
        <f t="shared" si="0"/>
        <v>1.665</v>
      </c>
      <c r="I12" s="51">
        <f t="shared" si="0"/>
        <v>10.34</v>
      </c>
      <c r="J12" s="51">
        <f t="shared" si="0"/>
        <v>0.09</v>
      </c>
      <c r="K12" s="51">
        <f t="shared" si="0"/>
        <v>1.07</v>
      </c>
      <c r="L12" s="51">
        <f t="shared" si="0"/>
        <v>48.82</v>
      </c>
      <c r="M12" s="51">
        <f t="shared" si="0"/>
        <v>189.74</v>
      </c>
      <c r="N12" s="51">
        <f t="shared" si="0"/>
        <v>98.19</v>
      </c>
      <c r="O12" s="51">
        <f>SUM(O6:O11)</f>
        <v>2.25</v>
      </c>
    </row>
    <row r="13" spans="1:18" s="37" customFormat="1">
      <c r="A13" s="246" t="s">
        <v>26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</row>
    <row r="14" spans="1:18" s="37" customFormat="1" ht="15.75" customHeight="1">
      <c r="A14" s="202"/>
      <c r="B14" s="199" t="s">
        <v>220</v>
      </c>
      <c r="C14" s="203">
        <v>60</v>
      </c>
      <c r="D14" s="200">
        <v>0.42</v>
      </c>
      <c r="E14" s="203">
        <v>0.06</v>
      </c>
      <c r="F14" s="203">
        <v>1.1399999999999999</v>
      </c>
      <c r="G14" s="203">
        <v>7</v>
      </c>
      <c r="H14" s="203">
        <v>0.02</v>
      </c>
      <c r="I14" s="203">
        <v>4.2</v>
      </c>
      <c r="J14" s="203">
        <v>0</v>
      </c>
      <c r="K14" s="203">
        <v>0</v>
      </c>
      <c r="L14" s="203">
        <v>10.199999999999999</v>
      </c>
      <c r="M14" s="203">
        <v>8.4</v>
      </c>
      <c r="N14" s="203">
        <v>7.9</v>
      </c>
      <c r="O14" s="200">
        <v>0.3</v>
      </c>
    </row>
    <row r="15" spans="1:18" s="37" customFormat="1" ht="38.25">
      <c r="A15" s="202"/>
      <c r="B15" s="214" t="s">
        <v>221</v>
      </c>
      <c r="C15" s="203">
        <v>250</v>
      </c>
      <c r="D15" s="208">
        <v>2.2999999999999998</v>
      </c>
      <c r="E15" s="203">
        <v>4.5999999999999996</v>
      </c>
      <c r="F15" s="203">
        <v>17.399999999999999</v>
      </c>
      <c r="G15" s="203">
        <v>117</v>
      </c>
      <c r="H15" s="203">
        <v>0.01</v>
      </c>
      <c r="I15" s="203">
        <v>12.5</v>
      </c>
      <c r="J15" s="203">
        <v>0</v>
      </c>
      <c r="K15" s="203">
        <v>0</v>
      </c>
      <c r="L15" s="203">
        <v>90.5</v>
      </c>
      <c r="M15" s="203">
        <v>20.7</v>
      </c>
      <c r="N15" s="203">
        <v>91.3</v>
      </c>
      <c r="O15" s="208">
        <v>1.5</v>
      </c>
    </row>
    <row r="16" spans="1:18" s="37" customFormat="1">
      <c r="A16" s="220">
        <v>154</v>
      </c>
      <c r="B16" s="214" t="s">
        <v>222</v>
      </c>
      <c r="C16" s="203">
        <v>100</v>
      </c>
      <c r="D16" s="200">
        <v>4.4000000000000004</v>
      </c>
      <c r="E16" s="203">
        <v>9.24</v>
      </c>
      <c r="F16" s="203">
        <v>17.45</v>
      </c>
      <c r="G16" s="203">
        <v>184</v>
      </c>
      <c r="H16" s="203">
        <v>2.5000000000000001E-2</v>
      </c>
      <c r="I16" s="203">
        <v>2.774</v>
      </c>
      <c r="J16" s="203">
        <v>0.02</v>
      </c>
      <c r="K16" s="203">
        <v>9.8000000000000004E-2</v>
      </c>
      <c r="L16" s="203">
        <v>30.13</v>
      </c>
      <c r="M16" s="203">
        <v>44.8</v>
      </c>
      <c r="N16" s="203">
        <v>18.63</v>
      </c>
      <c r="O16" s="200">
        <v>0.6</v>
      </c>
    </row>
    <row r="17" spans="1:15" s="37" customFormat="1">
      <c r="A17" s="220">
        <v>143</v>
      </c>
      <c r="B17" s="214" t="s">
        <v>158</v>
      </c>
      <c r="C17" s="203">
        <v>150</v>
      </c>
      <c r="D17" s="208">
        <v>3.53</v>
      </c>
      <c r="E17" s="203">
        <v>12.7</v>
      </c>
      <c r="F17" s="203">
        <v>2.29</v>
      </c>
      <c r="G17" s="203">
        <v>202.86</v>
      </c>
      <c r="H17" s="203">
        <v>0.09</v>
      </c>
      <c r="I17" s="203">
        <v>15.37</v>
      </c>
      <c r="J17" s="203">
        <v>6.5000000000000002E-2</v>
      </c>
      <c r="K17" s="203">
        <v>2.0699999999999998</v>
      </c>
      <c r="L17" s="203">
        <v>63.09</v>
      </c>
      <c r="M17" s="203">
        <v>67.290000000000006</v>
      </c>
      <c r="N17" s="203">
        <v>16.260000000000002</v>
      </c>
      <c r="O17" s="208">
        <v>0.86</v>
      </c>
    </row>
    <row r="18" spans="1:15" s="37" customFormat="1" ht="38.25">
      <c r="A18" s="220">
        <v>349</v>
      </c>
      <c r="B18" s="199" t="s">
        <v>159</v>
      </c>
      <c r="C18" s="203">
        <v>200</v>
      </c>
      <c r="D18" s="208">
        <v>0</v>
      </c>
      <c r="E18" s="203">
        <v>0</v>
      </c>
      <c r="F18" s="203">
        <v>31.4</v>
      </c>
      <c r="G18" s="203">
        <v>140</v>
      </c>
      <c r="H18" s="203">
        <v>0.01</v>
      </c>
      <c r="I18" s="203">
        <v>3.6</v>
      </c>
      <c r="J18" s="203">
        <v>0.2</v>
      </c>
      <c r="K18" s="203">
        <v>0</v>
      </c>
      <c r="L18" s="203">
        <v>32.479999999999997</v>
      </c>
      <c r="M18" s="203">
        <v>48.72</v>
      </c>
      <c r="N18" s="203">
        <v>10</v>
      </c>
      <c r="O18" s="208">
        <v>0.6</v>
      </c>
    </row>
    <row r="19" spans="1:15" s="37" customFormat="1">
      <c r="A19" s="214"/>
      <c r="B19" s="199" t="s">
        <v>34</v>
      </c>
      <c r="C19" s="203">
        <v>40</v>
      </c>
      <c r="D19" s="200">
        <v>2.2400000000000002</v>
      </c>
      <c r="E19" s="203">
        <v>0.44</v>
      </c>
      <c r="F19" s="203">
        <v>19.760000000000002</v>
      </c>
      <c r="G19" s="203">
        <v>91.96</v>
      </c>
      <c r="H19" s="203">
        <v>0.04</v>
      </c>
      <c r="I19" s="203">
        <v>0</v>
      </c>
      <c r="J19" s="203">
        <v>0</v>
      </c>
      <c r="K19" s="203">
        <v>0.36</v>
      </c>
      <c r="L19" s="203">
        <v>9.1999999999999993</v>
      </c>
      <c r="M19" s="203">
        <v>42.4</v>
      </c>
      <c r="N19" s="203">
        <v>10</v>
      </c>
      <c r="O19" s="200">
        <v>1.24</v>
      </c>
    </row>
    <row r="20" spans="1:15" s="37" customFormat="1" hidden="1">
      <c r="A20" s="193"/>
      <c r="B20" s="184"/>
      <c r="C20" s="158"/>
      <c r="D20" s="82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82"/>
    </row>
    <row r="21" spans="1:15" s="37" customFormat="1" hidden="1">
      <c r="A21" s="64"/>
      <c r="B21" s="65"/>
      <c r="C21" s="66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</row>
    <row r="22" spans="1:15" s="37" customFormat="1" ht="17.25" hidden="1" customHeight="1">
      <c r="A22" s="85"/>
      <c r="B22" s="65"/>
      <c r="C22" s="85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1:15" s="37" customFormat="1">
      <c r="A23" s="48"/>
      <c r="B23" s="49" t="s">
        <v>35</v>
      </c>
      <c r="C23" s="50">
        <f t="shared" ref="C23:O23" si="1">SUM(C14:C22)</f>
        <v>800</v>
      </c>
      <c r="D23" s="51">
        <f t="shared" si="1"/>
        <v>12.89</v>
      </c>
      <c r="E23" s="51">
        <f t="shared" si="1"/>
        <v>27.04</v>
      </c>
      <c r="F23" s="51">
        <f t="shared" si="1"/>
        <v>89.44</v>
      </c>
      <c r="G23" s="51">
        <f t="shared" si="1"/>
        <v>742.82</v>
      </c>
      <c r="H23" s="51">
        <f t="shared" si="1"/>
        <v>0.19500000000000001</v>
      </c>
      <c r="I23" s="51">
        <f t="shared" si="1"/>
        <v>38.444000000000003</v>
      </c>
      <c r="J23" s="51">
        <f t="shared" si="1"/>
        <v>0.28500000000000003</v>
      </c>
      <c r="K23" s="51">
        <f t="shared" si="1"/>
        <v>2.5279999999999996</v>
      </c>
      <c r="L23" s="51">
        <f t="shared" si="1"/>
        <v>235.6</v>
      </c>
      <c r="M23" s="51">
        <f t="shared" si="1"/>
        <v>232.31</v>
      </c>
      <c r="N23" s="51">
        <f t="shared" si="1"/>
        <v>154.09</v>
      </c>
      <c r="O23" s="51">
        <f t="shared" si="1"/>
        <v>5.0999999999999996</v>
      </c>
    </row>
    <row r="24" spans="1:15" s="37" customFormat="1">
      <c r="A24" s="86"/>
      <c r="B24" s="86" t="s">
        <v>36</v>
      </c>
      <c r="C24" s="87">
        <f t="shared" ref="C24:O24" si="2">C23+C12</f>
        <v>1345</v>
      </c>
      <c r="D24" s="88">
        <f t="shared" si="2"/>
        <v>22.33</v>
      </c>
      <c r="E24" s="88">
        <f t="shared" si="2"/>
        <v>56.239999999999995</v>
      </c>
      <c r="F24" s="88">
        <f t="shared" si="2"/>
        <v>197.25</v>
      </c>
      <c r="G24" s="88">
        <f t="shared" si="2"/>
        <v>1416.1399999999999</v>
      </c>
      <c r="H24" s="88">
        <f t="shared" si="2"/>
        <v>1.86</v>
      </c>
      <c r="I24" s="88">
        <f t="shared" si="2"/>
        <v>48.784000000000006</v>
      </c>
      <c r="J24" s="88">
        <f t="shared" si="2"/>
        <v>0.375</v>
      </c>
      <c r="K24" s="88">
        <f t="shared" si="2"/>
        <v>3.5979999999999999</v>
      </c>
      <c r="L24" s="88">
        <f t="shared" si="2"/>
        <v>284.42</v>
      </c>
      <c r="M24" s="88">
        <f t="shared" si="2"/>
        <v>422.05</v>
      </c>
      <c r="N24" s="88">
        <f t="shared" si="2"/>
        <v>252.28</v>
      </c>
      <c r="O24" s="88">
        <f t="shared" si="2"/>
        <v>7.35</v>
      </c>
    </row>
    <row r="25" spans="1:15" s="37" customFormat="1">
      <c r="A25" s="241" t="s">
        <v>37</v>
      </c>
      <c r="B25" s="241"/>
      <c r="C25" s="241"/>
      <c r="D25" s="241"/>
      <c r="E25" s="241"/>
      <c r="F25" s="241"/>
      <c r="G25" s="241"/>
      <c r="H25" s="89"/>
      <c r="I25" s="89"/>
      <c r="J25" s="89"/>
      <c r="K25" s="89"/>
      <c r="L25" s="89"/>
      <c r="M25" s="89"/>
      <c r="N25" s="89"/>
      <c r="O25" s="89"/>
    </row>
    <row r="26" spans="1:15" s="37" customFormat="1">
      <c r="A26" s="246" t="s">
        <v>19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</row>
    <row r="27" spans="1:15" s="37" customFormat="1">
      <c r="A27" s="220"/>
      <c r="B27" s="199" t="s">
        <v>223</v>
      </c>
      <c r="C27" s="203">
        <v>240</v>
      </c>
      <c r="D27" s="210">
        <v>5.91</v>
      </c>
      <c r="E27" s="210">
        <v>10.54</v>
      </c>
      <c r="F27" s="210">
        <v>55</v>
      </c>
      <c r="G27" s="210">
        <v>338.5</v>
      </c>
      <c r="H27" s="210">
        <v>0.09</v>
      </c>
      <c r="I27" s="210">
        <v>11.35</v>
      </c>
      <c r="J27" s="210">
        <v>0</v>
      </c>
      <c r="K27" s="210">
        <v>0</v>
      </c>
      <c r="L27" s="210">
        <v>22.5</v>
      </c>
      <c r="M27" s="210">
        <v>15.4</v>
      </c>
      <c r="N27" s="210">
        <v>12</v>
      </c>
      <c r="O27" s="210">
        <v>3.05</v>
      </c>
    </row>
    <row r="28" spans="1:15" s="37" customFormat="1" ht="25.5">
      <c r="A28" s="214"/>
      <c r="B28" s="199" t="s">
        <v>224</v>
      </c>
      <c r="C28" s="203">
        <v>200</v>
      </c>
      <c r="D28" s="203">
        <v>0</v>
      </c>
      <c r="E28" s="203">
        <v>0</v>
      </c>
      <c r="F28" s="203">
        <v>15</v>
      </c>
      <c r="G28" s="203">
        <v>60</v>
      </c>
      <c r="H28" s="203">
        <v>0</v>
      </c>
      <c r="I28" s="203">
        <v>0</v>
      </c>
      <c r="J28" s="203">
        <v>0</v>
      </c>
      <c r="K28" s="203">
        <v>0</v>
      </c>
      <c r="L28" s="203">
        <v>0.9</v>
      </c>
      <c r="M28" s="203">
        <v>0.1</v>
      </c>
      <c r="N28" s="203">
        <v>0.5</v>
      </c>
      <c r="O28" s="203">
        <v>0.3</v>
      </c>
    </row>
    <row r="29" spans="1:15" s="37" customFormat="1">
      <c r="A29" s="214"/>
      <c r="B29" s="199" t="s">
        <v>217</v>
      </c>
      <c r="C29" s="203">
        <v>20</v>
      </c>
      <c r="D29" s="203">
        <v>1.1000000000000001</v>
      </c>
      <c r="E29" s="203">
        <v>0.2</v>
      </c>
      <c r="F29" s="203">
        <v>9.8800000000000008</v>
      </c>
      <c r="G29" s="203">
        <v>45.72</v>
      </c>
      <c r="H29" s="203">
        <v>0.02</v>
      </c>
      <c r="I29" s="203">
        <v>0</v>
      </c>
      <c r="J29" s="203">
        <v>0</v>
      </c>
      <c r="K29" s="203">
        <v>0.26</v>
      </c>
      <c r="L29" s="203">
        <v>4.5999999999999996</v>
      </c>
      <c r="M29" s="203">
        <v>17.399999999999999</v>
      </c>
      <c r="N29" s="203">
        <v>6.6</v>
      </c>
      <c r="O29" s="203">
        <v>0.22</v>
      </c>
    </row>
    <row r="30" spans="1:15" s="37" customFormat="1" ht="25.5">
      <c r="A30" s="214"/>
      <c r="B30" s="199" t="s">
        <v>225</v>
      </c>
      <c r="C30" s="203">
        <v>50</v>
      </c>
      <c r="D30" s="203">
        <v>0.5</v>
      </c>
      <c r="E30" s="203">
        <v>7</v>
      </c>
      <c r="F30" s="203">
        <v>33.5</v>
      </c>
      <c r="G30" s="203">
        <v>198.5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</row>
    <row r="31" spans="1:15" s="37" customFormat="1">
      <c r="A31" s="220">
        <v>14</v>
      </c>
      <c r="B31" s="214" t="s">
        <v>151</v>
      </c>
      <c r="C31" s="203">
        <v>10</v>
      </c>
      <c r="D31" s="203">
        <v>0.08</v>
      </c>
      <c r="E31" s="203">
        <v>7.25</v>
      </c>
      <c r="F31" s="203">
        <v>0.13</v>
      </c>
      <c r="G31" s="203">
        <v>66</v>
      </c>
      <c r="H31" s="203">
        <v>0</v>
      </c>
      <c r="I31" s="203">
        <v>0</v>
      </c>
      <c r="J31" s="203">
        <v>0.04</v>
      </c>
      <c r="K31" s="203">
        <v>0.11</v>
      </c>
      <c r="L31" s="203">
        <v>2.4</v>
      </c>
      <c r="M31" s="203">
        <v>3</v>
      </c>
      <c r="N31" s="203">
        <v>0</v>
      </c>
      <c r="O31" s="203">
        <v>0.02</v>
      </c>
    </row>
    <row r="32" spans="1:15" s="37" customFormat="1" hidden="1">
      <c r="A32" s="110"/>
      <c r="B32" s="65"/>
      <c r="C32" s="85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 s="37" customFormat="1">
      <c r="A33" s="48"/>
      <c r="B33" s="49" t="s">
        <v>25</v>
      </c>
      <c r="C33" s="50">
        <f t="shared" ref="C33:O33" si="3">SUM(C27:C32)</f>
        <v>520</v>
      </c>
      <c r="D33" s="51">
        <f t="shared" si="3"/>
        <v>7.59</v>
      </c>
      <c r="E33" s="51">
        <f t="shared" si="3"/>
        <v>24.99</v>
      </c>
      <c r="F33" s="51">
        <f t="shared" si="3"/>
        <v>113.50999999999999</v>
      </c>
      <c r="G33" s="51">
        <f t="shared" si="3"/>
        <v>708.72</v>
      </c>
      <c r="H33" s="51">
        <f t="shared" si="3"/>
        <v>0.11</v>
      </c>
      <c r="I33" s="51">
        <f t="shared" si="3"/>
        <v>11.35</v>
      </c>
      <c r="J33" s="51">
        <f t="shared" si="3"/>
        <v>0.04</v>
      </c>
      <c r="K33" s="51">
        <f t="shared" si="3"/>
        <v>0.37</v>
      </c>
      <c r="L33" s="51">
        <f t="shared" si="3"/>
        <v>30.4</v>
      </c>
      <c r="M33" s="51">
        <f t="shared" si="3"/>
        <v>35.9</v>
      </c>
      <c r="N33" s="51">
        <f t="shared" si="3"/>
        <v>19.100000000000001</v>
      </c>
      <c r="O33" s="51">
        <f t="shared" si="3"/>
        <v>3.59</v>
      </c>
    </row>
    <row r="34" spans="1:15" s="37" customFormat="1">
      <c r="A34" s="246" t="s">
        <v>26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</row>
    <row r="35" spans="1:15" s="37" customFormat="1" ht="25.5">
      <c r="A35" s="220" t="s">
        <v>226</v>
      </c>
      <c r="B35" s="199" t="s">
        <v>227</v>
      </c>
      <c r="C35" s="203">
        <v>65</v>
      </c>
      <c r="D35" s="203">
        <v>0.8</v>
      </c>
      <c r="E35" s="203">
        <v>6.4</v>
      </c>
      <c r="F35" s="203">
        <v>5.9</v>
      </c>
      <c r="G35" s="203">
        <v>94</v>
      </c>
      <c r="H35" s="203">
        <v>0.1</v>
      </c>
      <c r="I35" s="203">
        <v>4.2</v>
      </c>
      <c r="J35" s="203">
        <v>0</v>
      </c>
      <c r="K35" s="203">
        <v>8.6999999999999994E-2</v>
      </c>
      <c r="L35" s="203">
        <v>19.02</v>
      </c>
      <c r="M35" s="203">
        <v>20.7</v>
      </c>
      <c r="N35" s="203">
        <v>9.9</v>
      </c>
      <c r="O35" s="203">
        <v>0.96</v>
      </c>
    </row>
    <row r="36" spans="1:15" s="37" customFormat="1" ht="25.5" customHeight="1">
      <c r="A36" s="220">
        <v>111</v>
      </c>
      <c r="B36" s="199" t="s">
        <v>228</v>
      </c>
      <c r="C36" s="203">
        <v>250</v>
      </c>
      <c r="D36" s="203">
        <v>0.4</v>
      </c>
      <c r="E36" s="203">
        <v>5</v>
      </c>
      <c r="F36" s="203">
        <v>11.3</v>
      </c>
      <c r="G36" s="203">
        <v>91.8</v>
      </c>
      <c r="H36" s="203">
        <v>0.05</v>
      </c>
      <c r="I36" s="203">
        <v>3.25</v>
      </c>
      <c r="J36" s="203">
        <v>1.3</v>
      </c>
      <c r="K36" s="203">
        <v>0.5</v>
      </c>
      <c r="L36" s="203">
        <v>15.5</v>
      </c>
      <c r="M36" s="203">
        <v>31</v>
      </c>
      <c r="N36" s="203">
        <v>9.25</v>
      </c>
      <c r="O36" s="203">
        <v>0.5</v>
      </c>
    </row>
    <row r="37" spans="1:15" s="37" customFormat="1" ht="24" customHeight="1">
      <c r="A37" s="220">
        <v>153</v>
      </c>
      <c r="B37" s="214" t="s">
        <v>229</v>
      </c>
      <c r="C37" s="203">
        <v>120</v>
      </c>
      <c r="D37" s="203">
        <v>4.08</v>
      </c>
      <c r="E37" s="203">
        <v>9.24</v>
      </c>
      <c r="F37" s="203">
        <v>24.04</v>
      </c>
      <c r="G37" s="203">
        <v>194</v>
      </c>
      <c r="H37" s="203">
        <v>2.5000000000000001E-2</v>
      </c>
      <c r="I37" s="203">
        <v>2.774</v>
      </c>
      <c r="J37" s="203">
        <v>0.02</v>
      </c>
      <c r="K37" s="203">
        <v>9.8000000000000004E-2</v>
      </c>
      <c r="L37" s="203">
        <v>30.13</v>
      </c>
      <c r="M37" s="203">
        <v>44.8</v>
      </c>
      <c r="N37" s="203">
        <v>18.63</v>
      </c>
      <c r="O37" s="203">
        <v>0.60399999999999998</v>
      </c>
    </row>
    <row r="38" spans="1:15" s="37" customFormat="1" ht="25.5">
      <c r="A38" s="214"/>
      <c r="B38" s="199" t="s">
        <v>230</v>
      </c>
      <c r="C38" s="203">
        <v>150</v>
      </c>
      <c r="D38" s="203">
        <v>2.9</v>
      </c>
      <c r="E38" s="203">
        <v>4.4000000000000004</v>
      </c>
      <c r="F38" s="203">
        <v>23</v>
      </c>
      <c r="G38" s="203">
        <v>142.5</v>
      </c>
      <c r="H38" s="203">
        <v>0.153</v>
      </c>
      <c r="I38" s="203">
        <v>21</v>
      </c>
      <c r="J38" s="203">
        <v>0.04</v>
      </c>
      <c r="K38" s="203">
        <v>0.19</v>
      </c>
      <c r="L38" s="203">
        <v>19.559999999999999</v>
      </c>
      <c r="M38" s="203">
        <v>80.3</v>
      </c>
      <c r="N38" s="203">
        <v>29.65</v>
      </c>
      <c r="O38" s="203">
        <v>1.2</v>
      </c>
    </row>
    <row r="39" spans="1:15" s="37" customFormat="1">
      <c r="A39" s="214" t="s">
        <v>169</v>
      </c>
      <c r="B39" s="199" t="s">
        <v>231</v>
      </c>
      <c r="C39" s="203">
        <v>200</v>
      </c>
      <c r="D39" s="203">
        <v>2</v>
      </c>
      <c r="E39" s="203">
        <v>0.12</v>
      </c>
      <c r="F39" s="203">
        <v>20.2</v>
      </c>
      <c r="G39" s="203">
        <v>92</v>
      </c>
      <c r="H39" s="203">
        <v>0.01</v>
      </c>
      <c r="I39" s="203">
        <v>4</v>
      </c>
      <c r="J39" s="203">
        <v>0</v>
      </c>
      <c r="K39" s="203">
        <v>0.2</v>
      </c>
      <c r="L39" s="203">
        <v>17</v>
      </c>
      <c r="M39" s="203">
        <v>14</v>
      </c>
      <c r="N39" s="203">
        <v>8</v>
      </c>
      <c r="O39" s="203">
        <v>0.6</v>
      </c>
    </row>
    <row r="40" spans="1:15" s="37" customFormat="1" ht="17.25" customHeight="1">
      <c r="A40" s="214"/>
      <c r="B40" s="199" t="s">
        <v>34</v>
      </c>
      <c r="C40" s="203">
        <v>40</v>
      </c>
      <c r="D40" s="203">
        <v>2.2400000000000002</v>
      </c>
      <c r="E40" s="203">
        <v>0.44</v>
      </c>
      <c r="F40" s="203">
        <v>19.760000000000002</v>
      </c>
      <c r="G40" s="203">
        <v>91.96</v>
      </c>
      <c r="H40" s="203">
        <v>0.04</v>
      </c>
      <c r="I40" s="203">
        <v>0</v>
      </c>
      <c r="J40" s="203">
        <v>0</v>
      </c>
      <c r="K40" s="203">
        <v>0.36</v>
      </c>
      <c r="L40" s="203">
        <v>9.1999999999999993</v>
      </c>
      <c r="M40" s="203">
        <v>42.4</v>
      </c>
      <c r="N40" s="203">
        <v>10</v>
      </c>
      <c r="O40" s="203">
        <v>1.24</v>
      </c>
    </row>
    <row r="41" spans="1:15" s="37" customFormat="1">
      <c r="A41" s="172"/>
      <c r="B41" s="173" t="s">
        <v>35</v>
      </c>
      <c r="C41" s="174">
        <f t="shared" ref="C41:O41" si="4">SUM(C35:C40)</f>
        <v>825</v>
      </c>
      <c r="D41" s="175">
        <f t="shared" si="4"/>
        <v>12.42</v>
      </c>
      <c r="E41" s="175">
        <f t="shared" si="4"/>
        <v>25.6</v>
      </c>
      <c r="F41" s="175">
        <f t="shared" si="4"/>
        <v>104.20000000000002</v>
      </c>
      <c r="G41" s="175">
        <f t="shared" si="4"/>
        <v>706.26</v>
      </c>
      <c r="H41" s="175">
        <f t="shared" si="4"/>
        <v>0.378</v>
      </c>
      <c r="I41" s="175">
        <f t="shared" si="4"/>
        <v>35.224000000000004</v>
      </c>
      <c r="J41" s="175">
        <f t="shared" si="4"/>
        <v>1.36</v>
      </c>
      <c r="K41" s="175">
        <f t="shared" si="4"/>
        <v>1.4350000000000001</v>
      </c>
      <c r="L41" s="175">
        <f t="shared" si="4"/>
        <v>110.41</v>
      </c>
      <c r="M41" s="175">
        <f t="shared" si="4"/>
        <v>233.20000000000002</v>
      </c>
      <c r="N41" s="175">
        <f t="shared" si="4"/>
        <v>85.43</v>
      </c>
      <c r="O41" s="175">
        <f t="shared" si="4"/>
        <v>5.1040000000000001</v>
      </c>
    </row>
    <row r="42" spans="1:15" s="37" customFormat="1">
      <c r="B42" s="86" t="s">
        <v>49</v>
      </c>
      <c r="C42" s="93">
        <f t="shared" ref="C42:O42" si="5">C41+C33</f>
        <v>1345</v>
      </c>
      <c r="D42" s="88">
        <f t="shared" si="5"/>
        <v>20.009999999999998</v>
      </c>
      <c r="E42" s="88">
        <f t="shared" si="5"/>
        <v>50.59</v>
      </c>
      <c r="F42" s="88">
        <f t="shared" si="5"/>
        <v>217.71</v>
      </c>
      <c r="G42" s="88">
        <f t="shared" si="5"/>
        <v>1414.98</v>
      </c>
      <c r="H42" s="88">
        <f t="shared" si="5"/>
        <v>0.48799999999999999</v>
      </c>
      <c r="I42" s="88">
        <f t="shared" si="5"/>
        <v>46.574000000000005</v>
      </c>
      <c r="J42" s="88">
        <f t="shared" si="5"/>
        <v>1.4000000000000001</v>
      </c>
      <c r="K42" s="88">
        <f t="shared" si="5"/>
        <v>1.8050000000000002</v>
      </c>
      <c r="L42" s="88">
        <f t="shared" si="5"/>
        <v>140.81</v>
      </c>
      <c r="M42" s="88">
        <f t="shared" si="5"/>
        <v>269.10000000000002</v>
      </c>
      <c r="N42" s="88">
        <f t="shared" si="5"/>
        <v>104.53</v>
      </c>
      <c r="O42" s="88">
        <f t="shared" si="5"/>
        <v>8.6939999999999991</v>
      </c>
    </row>
    <row r="43" spans="1:15" s="37" customFormat="1">
      <c r="A43" s="241" t="s">
        <v>50</v>
      </c>
      <c r="B43" s="241"/>
      <c r="C43" s="241"/>
      <c r="D43" s="241"/>
      <c r="E43" s="241"/>
      <c r="F43" s="241"/>
      <c r="G43" s="241"/>
      <c r="H43" s="89"/>
      <c r="I43" s="89"/>
      <c r="J43" s="89"/>
      <c r="K43" s="89"/>
      <c r="L43" s="89"/>
      <c r="M43" s="89"/>
      <c r="N43" s="89"/>
      <c r="O43" s="89"/>
    </row>
    <row r="44" spans="1:15" s="37" customFormat="1">
      <c r="A44" s="246" t="s">
        <v>19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</row>
    <row r="45" spans="1:15" s="37" customFormat="1" ht="25.5">
      <c r="A45" s="220">
        <v>191</v>
      </c>
      <c r="B45" s="214" t="s">
        <v>232</v>
      </c>
      <c r="C45" s="203">
        <v>170</v>
      </c>
      <c r="D45" s="203">
        <v>5.03</v>
      </c>
      <c r="E45" s="203">
        <v>7.4</v>
      </c>
      <c r="F45" s="203">
        <v>47.6</v>
      </c>
      <c r="G45" s="203">
        <v>318.8</v>
      </c>
      <c r="H45" s="203">
        <v>0.08</v>
      </c>
      <c r="I45" s="203">
        <v>0.62</v>
      </c>
      <c r="J45" s="203" t="s">
        <v>164</v>
      </c>
      <c r="K45" s="203" t="s">
        <v>164</v>
      </c>
      <c r="L45" s="203">
        <v>23.88</v>
      </c>
      <c r="M45" s="203">
        <v>30.29</v>
      </c>
      <c r="N45" s="203">
        <v>82.11</v>
      </c>
      <c r="O45" s="203">
        <v>1.19</v>
      </c>
    </row>
    <row r="46" spans="1:15" s="37" customFormat="1">
      <c r="A46" s="220">
        <v>377</v>
      </c>
      <c r="B46" s="214" t="s">
        <v>196</v>
      </c>
      <c r="C46" s="203">
        <v>200</v>
      </c>
      <c r="D46" s="203">
        <v>0.3</v>
      </c>
      <c r="E46" s="203">
        <v>0.1</v>
      </c>
      <c r="F46" s="203">
        <v>15.2</v>
      </c>
      <c r="G46" s="203">
        <v>59</v>
      </c>
      <c r="H46" s="203">
        <v>0</v>
      </c>
      <c r="I46" s="203">
        <v>2.9</v>
      </c>
      <c r="J46" s="203">
        <v>0</v>
      </c>
      <c r="K46" s="203">
        <v>0.01</v>
      </c>
      <c r="L46" s="203">
        <v>7.8</v>
      </c>
      <c r="M46" s="203">
        <v>5.2</v>
      </c>
      <c r="N46" s="203">
        <v>9.6999999999999993</v>
      </c>
      <c r="O46" s="203">
        <v>0.9</v>
      </c>
    </row>
    <row r="47" spans="1:15" s="37" customFormat="1">
      <c r="A47" s="220"/>
      <c r="B47" s="199" t="s">
        <v>217</v>
      </c>
      <c r="C47" s="203">
        <v>20</v>
      </c>
      <c r="D47" s="203">
        <v>1.1000000000000001</v>
      </c>
      <c r="E47" s="203">
        <v>0.2</v>
      </c>
      <c r="F47" s="203">
        <v>9.8800000000000008</v>
      </c>
      <c r="G47" s="203">
        <v>45.72</v>
      </c>
      <c r="H47" s="203">
        <v>0.02</v>
      </c>
      <c r="I47" s="203">
        <v>0</v>
      </c>
      <c r="J47" s="203">
        <v>0</v>
      </c>
      <c r="K47" s="203">
        <v>0.26</v>
      </c>
      <c r="L47" s="203">
        <v>4.5999999999999996</v>
      </c>
      <c r="M47" s="203">
        <v>17.399999999999999</v>
      </c>
      <c r="N47" s="203">
        <v>6.6</v>
      </c>
      <c r="O47" s="203">
        <v>0.22</v>
      </c>
    </row>
    <row r="48" spans="1:15" s="37" customFormat="1">
      <c r="A48" s="220">
        <v>14</v>
      </c>
      <c r="B48" s="214" t="s">
        <v>151</v>
      </c>
      <c r="C48" s="203">
        <v>10</v>
      </c>
      <c r="D48" s="203">
        <v>0.08</v>
      </c>
      <c r="E48" s="203">
        <v>7.25</v>
      </c>
      <c r="F48" s="203">
        <v>0.13</v>
      </c>
      <c r="G48" s="203">
        <v>66</v>
      </c>
      <c r="H48" s="203">
        <v>0</v>
      </c>
      <c r="I48" s="203">
        <v>0</v>
      </c>
      <c r="J48" s="203">
        <v>0.04</v>
      </c>
      <c r="K48" s="203">
        <v>0.11</v>
      </c>
      <c r="L48" s="203">
        <v>2.4</v>
      </c>
      <c r="M48" s="203">
        <v>3</v>
      </c>
      <c r="N48" s="203">
        <v>0</v>
      </c>
      <c r="O48" s="203">
        <v>0.02</v>
      </c>
    </row>
    <row r="49" spans="1:15" s="107" customFormat="1">
      <c r="A49" s="211"/>
      <c r="B49" s="211" t="s">
        <v>219</v>
      </c>
      <c r="C49" s="212">
        <v>100</v>
      </c>
      <c r="D49" s="212">
        <v>1.5</v>
      </c>
      <c r="E49" s="212">
        <v>0.5</v>
      </c>
      <c r="F49" s="212">
        <v>21</v>
      </c>
      <c r="G49" s="212">
        <v>96</v>
      </c>
      <c r="H49" s="212">
        <v>0.04</v>
      </c>
      <c r="I49" s="212">
        <v>10</v>
      </c>
      <c r="J49" s="212">
        <v>0</v>
      </c>
      <c r="K49" s="212">
        <v>0.4</v>
      </c>
      <c r="L49" s="212">
        <v>8</v>
      </c>
      <c r="M49" s="212">
        <v>28</v>
      </c>
      <c r="N49" s="212">
        <v>42</v>
      </c>
      <c r="O49" s="212">
        <v>0.6</v>
      </c>
    </row>
    <row r="50" spans="1:15" s="37" customFormat="1" hidden="1">
      <c r="A50" s="76"/>
      <c r="B50" s="53"/>
      <c r="C50" s="54"/>
      <c r="D50" s="56"/>
      <c r="E50" s="56"/>
      <c r="F50" s="56"/>
      <c r="G50" s="90"/>
      <c r="H50" s="90"/>
      <c r="I50" s="90"/>
      <c r="J50" s="92"/>
      <c r="K50" s="90"/>
      <c r="L50" s="90"/>
      <c r="M50" s="90"/>
      <c r="N50" s="90"/>
      <c r="O50" s="90"/>
    </row>
    <row r="51" spans="1:15" s="37" customFormat="1">
      <c r="A51" s="48"/>
      <c r="B51" s="49" t="s">
        <v>25</v>
      </c>
      <c r="C51" s="50">
        <f t="shared" ref="C51:O51" si="6">SUM(C45:C50)</f>
        <v>500</v>
      </c>
      <c r="D51" s="51">
        <f t="shared" si="6"/>
        <v>8.01</v>
      </c>
      <c r="E51" s="51">
        <f t="shared" si="6"/>
        <v>15.45</v>
      </c>
      <c r="F51" s="51">
        <f t="shared" si="6"/>
        <v>93.809999999999988</v>
      </c>
      <c r="G51" s="51">
        <f t="shared" si="6"/>
        <v>585.52</v>
      </c>
      <c r="H51" s="51">
        <f t="shared" si="6"/>
        <v>0.14000000000000001</v>
      </c>
      <c r="I51" s="51">
        <f t="shared" si="6"/>
        <v>13.52</v>
      </c>
      <c r="J51" s="51">
        <f t="shared" si="6"/>
        <v>0.04</v>
      </c>
      <c r="K51" s="51">
        <f t="shared" si="6"/>
        <v>0.78</v>
      </c>
      <c r="L51" s="51">
        <f t="shared" si="6"/>
        <v>46.68</v>
      </c>
      <c r="M51" s="51">
        <f t="shared" si="6"/>
        <v>83.89</v>
      </c>
      <c r="N51" s="51">
        <f t="shared" si="6"/>
        <v>140.41</v>
      </c>
      <c r="O51" s="51">
        <f t="shared" si="6"/>
        <v>2.93</v>
      </c>
    </row>
    <row r="52" spans="1:15" s="37" customFormat="1">
      <c r="A52" s="246" t="s">
        <v>26</v>
      </c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</row>
    <row r="53" spans="1:15" s="37" customFormat="1" ht="25.5">
      <c r="A53" s="220">
        <v>21</v>
      </c>
      <c r="B53" s="199" t="s">
        <v>233</v>
      </c>
      <c r="C53" s="203">
        <v>60</v>
      </c>
      <c r="D53" s="203">
        <v>0.5</v>
      </c>
      <c r="E53" s="203">
        <v>2.0099999999999998</v>
      </c>
      <c r="F53" s="203">
        <v>1.1000000000000001</v>
      </c>
      <c r="G53" s="203">
        <v>33.6</v>
      </c>
      <c r="H53" s="203">
        <v>0.09</v>
      </c>
      <c r="I53" s="203">
        <v>4.2</v>
      </c>
      <c r="J53" s="203">
        <v>0</v>
      </c>
      <c r="K53" s="203">
        <v>0.27</v>
      </c>
      <c r="L53" s="203">
        <v>20.38</v>
      </c>
      <c r="M53" s="203">
        <v>13.9</v>
      </c>
      <c r="N53" s="203">
        <v>8.4</v>
      </c>
      <c r="O53" s="203">
        <v>0.04</v>
      </c>
    </row>
    <row r="54" spans="1:15" s="37" customFormat="1" ht="36" customHeight="1">
      <c r="A54" s="221"/>
      <c r="B54" s="199" t="s">
        <v>234</v>
      </c>
      <c r="C54" s="203">
        <v>250</v>
      </c>
      <c r="D54" s="203">
        <v>1.9</v>
      </c>
      <c r="E54" s="203">
        <v>6.1</v>
      </c>
      <c r="F54" s="203">
        <v>12.5</v>
      </c>
      <c r="G54" s="203">
        <v>111</v>
      </c>
      <c r="H54" s="203">
        <v>0.1</v>
      </c>
      <c r="I54" s="203">
        <v>34.299999999999997</v>
      </c>
      <c r="J54" s="203">
        <v>2</v>
      </c>
      <c r="K54" s="203">
        <v>0</v>
      </c>
      <c r="L54" s="203">
        <v>67.900000000000006</v>
      </c>
      <c r="M54" s="203">
        <v>14</v>
      </c>
      <c r="N54" s="203">
        <v>69</v>
      </c>
      <c r="O54" s="203">
        <v>1.1000000000000001</v>
      </c>
    </row>
    <row r="55" spans="1:15" s="37" customFormat="1" ht="27" customHeight="1">
      <c r="A55" s="220">
        <v>169</v>
      </c>
      <c r="B55" s="214" t="s">
        <v>235</v>
      </c>
      <c r="C55" s="210">
        <v>200</v>
      </c>
      <c r="D55" s="210">
        <v>3.82</v>
      </c>
      <c r="E55" s="210">
        <v>21.3</v>
      </c>
      <c r="F55" s="210">
        <v>9.86</v>
      </c>
      <c r="G55" s="210">
        <v>252</v>
      </c>
      <c r="H55" s="210">
        <v>0.06</v>
      </c>
      <c r="I55" s="210">
        <v>16.100000000000001</v>
      </c>
      <c r="J55" s="210">
        <v>0</v>
      </c>
      <c r="K55" s="210">
        <v>0.46</v>
      </c>
      <c r="L55" s="210">
        <v>111.86</v>
      </c>
      <c r="M55" s="210">
        <v>79.42</v>
      </c>
      <c r="N55" s="210">
        <v>29.92</v>
      </c>
      <c r="O55" s="210">
        <v>0.96</v>
      </c>
    </row>
    <row r="56" spans="1:15" s="37" customFormat="1" ht="27" customHeight="1">
      <c r="A56" s="220">
        <v>345</v>
      </c>
      <c r="B56" s="199" t="s">
        <v>178</v>
      </c>
      <c r="C56" s="203">
        <v>200</v>
      </c>
      <c r="D56" s="203">
        <v>0.52</v>
      </c>
      <c r="E56" s="203">
        <v>0.18</v>
      </c>
      <c r="F56" s="203">
        <v>28.86</v>
      </c>
      <c r="G56" s="203">
        <v>122.24</v>
      </c>
      <c r="H56" s="203">
        <v>0.02</v>
      </c>
      <c r="I56" s="203">
        <v>17.600000000000001</v>
      </c>
      <c r="J56" s="203">
        <v>0</v>
      </c>
      <c r="K56" s="203">
        <v>0.38</v>
      </c>
      <c r="L56" s="203">
        <v>23.4</v>
      </c>
      <c r="M56" s="203">
        <v>23.4</v>
      </c>
      <c r="N56" s="203">
        <v>17</v>
      </c>
      <c r="O56" s="203">
        <v>0.6</v>
      </c>
    </row>
    <row r="57" spans="1:15" s="37" customFormat="1">
      <c r="A57" s="214"/>
      <c r="B57" s="199" t="s">
        <v>34</v>
      </c>
      <c r="C57" s="203">
        <v>40</v>
      </c>
      <c r="D57" s="203">
        <v>2.2400000000000002</v>
      </c>
      <c r="E57" s="203">
        <v>0.44</v>
      </c>
      <c r="F57" s="203">
        <v>19.760000000000002</v>
      </c>
      <c r="G57" s="203">
        <v>91.96</v>
      </c>
      <c r="H57" s="203">
        <v>0.04</v>
      </c>
      <c r="I57" s="203">
        <v>0</v>
      </c>
      <c r="J57" s="203">
        <v>0</v>
      </c>
      <c r="K57" s="203">
        <v>0.36</v>
      </c>
      <c r="L57" s="203">
        <v>9.1999999999999993</v>
      </c>
      <c r="M57" s="203">
        <v>42.4</v>
      </c>
      <c r="N57" s="203">
        <v>10</v>
      </c>
      <c r="O57" s="203">
        <v>1.24</v>
      </c>
    </row>
    <row r="58" spans="1:15" s="37" customFormat="1" hidden="1">
      <c r="A58" s="183"/>
      <c r="B58" s="184"/>
      <c r="C58" s="158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1:15" s="37" customFormat="1" ht="16.5" hidden="1" customHeight="1">
      <c r="A59" s="85"/>
      <c r="B59" s="65"/>
      <c r="C59" s="85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s="37" customFormat="1">
      <c r="A60" s="48"/>
      <c r="B60" s="49" t="s">
        <v>35</v>
      </c>
      <c r="C60" s="50">
        <f t="shared" ref="C60:O60" si="7">SUM(C53:C59)</f>
        <v>750</v>
      </c>
      <c r="D60" s="51">
        <f t="shared" si="7"/>
        <v>8.98</v>
      </c>
      <c r="E60" s="51">
        <f t="shared" si="7"/>
        <v>30.03</v>
      </c>
      <c r="F60" s="51">
        <f t="shared" si="7"/>
        <v>72.08</v>
      </c>
      <c r="G60" s="51">
        <f t="shared" si="7"/>
        <v>610.80000000000007</v>
      </c>
      <c r="H60" s="51">
        <f t="shared" si="7"/>
        <v>0.31</v>
      </c>
      <c r="I60" s="51">
        <f t="shared" si="7"/>
        <v>72.2</v>
      </c>
      <c r="J60" s="51">
        <f t="shared" si="7"/>
        <v>2</v>
      </c>
      <c r="K60" s="51">
        <f t="shared" si="7"/>
        <v>1.4699999999999998</v>
      </c>
      <c r="L60" s="51">
        <f t="shared" si="7"/>
        <v>232.73999999999998</v>
      </c>
      <c r="M60" s="51">
        <f t="shared" si="7"/>
        <v>173.12</v>
      </c>
      <c r="N60" s="51">
        <f t="shared" si="7"/>
        <v>134.32</v>
      </c>
      <c r="O60" s="51">
        <f t="shared" si="7"/>
        <v>3.9400000000000004</v>
      </c>
    </row>
    <row r="61" spans="1:15" s="37" customFormat="1">
      <c r="A61" s="86"/>
      <c r="B61" s="86" t="s">
        <v>63</v>
      </c>
      <c r="C61" s="93">
        <f t="shared" ref="C61:O61" si="8">C60+C51</f>
        <v>1250</v>
      </c>
      <c r="D61" s="88">
        <f t="shared" si="8"/>
        <v>16.990000000000002</v>
      </c>
      <c r="E61" s="88">
        <f t="shared" si="8"/>
        <v>45.480000000000004</v>
      </c>
      <c r="F61" s="88">
        <f t="shared" si="8"/>
        <v>165.89</v>
      </c>
      <c r="G61" s="88">
        <f t="shared" si="8"/>
        <v>1196.3200000000002</v>
      </c>
      <c r="H61" s="88">
        <f t="shared" si="8"/>
        <v>0.45</v>
      </c>
      <c r="I61" s="88">
        <f t="shared" si="8"/>
        <v>85.72</v>
      </c>
      <c r="J61" s="88">
        <f t="shared" si="8"/>
        <v>2.04</v>
      </c>
      <c r="K61" s="88">
        <f t="shared" si="8"/>
        <v>2.25</v>
      </c>
      <c r="L61" s="88">
        <f t="shared" si="8"/>
        <v>279.41999999999996</v>
      </c>
      <c r="M61" s="88">
        <f t="shared" si="8"/>
        <v>257.01</v>
      </c>
      <c r="N61" s="88">
        <f t="shared" si="8"/>
        <v>274.73</v>
      </c>
      <c r="O61" s="88">
        <f t="shared" si="8"/>
        <v>6.870000000000001</v>
      </c>
    </row>
    <row r="62" spans="1:15" s="37" customFormat="1" ht="14.1" customHeight="1">
      <c r="A62" s="247" t="s">
        <v>64</v>
      </c>
      <c r="B62" s="248"/>
      <c r="C62" s="248"/>
      <c r="D62" s="248"/>
      <c r="E62" s="248"/>
      <c r="F62" s="248"/>
      <c r="G62" s="249"/>
      <c r="H62" s="89"/>
      <c r="I62" s="89"/>
      <c r="J62" s="89"/>
      <c r="K62" s="89"/>
      <c r="L62" s="89"/>
      <c r="M62" s="89"/>
      <c r="N62" s="89"/>
      <c r="O62" s="89"/>
    </row>
    <row r="63" spans="1:15" s="37" customFormat="1">
      <c r="A63" s="246" t="s">
        <v>19</v>
      </c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</row>
    <row r="64" spans="1:15" s="37" customFormat="1">
      <c r="A64" s="220">
        <v>191</v>
      </c>
      <c r="B64" s="214" t="s">
        <v>236</v>
      </c>
      <c r="C64" s="203">
        <v>180</v>
      </c>
      <c r="D64" s="203">
        <v>5.4</v>
      </c>
      <c r="E64" s="203">
        <v>9.4</v>
      </c>
      <c r="F64" s="203">
        <v>31.7</v>
      </c>
      <c r="G64" s="203">
        <v>233.5</v>
      </c>
      <c r="H64" s="203">
        <v>0.17599999999999999</v>
      </c>
      <c r="I64" s="203">
        <v>7.0000000000000007E-2</v>
      </c>
      <c r="J64" s="203">
        <v>9.1999999999999993</v>
      </c>
      <c r="K64" s="203">
        <v>0.47</v>
      </c>
      <c r="L64" s="203">
        <v>23.36</v>
      </c>
      <c r="M64" s="203">
        <v>126.9</v>
      </c>
      <c r="N64" s="203">
        <v>49.72</v>
      </c>
      <c r="O64" s="203">
        <v>1.51</v>
      </c>
    </row>
    <row r="65" spans="1:15" s="37" customFormat="1" ht="24.75" customHeight="1">
      <c r="A65" s="220">
        <v>306</v>
      </c>
      <c r="B65" s="214" t="s">
        <v>237</v>
      </c>
      <c r="C65" s="203">
        <v>80</v>
      </c>
      <c r="D65" s="203">
        <v>4.3099999999999996</v>
      </c>
      <c r="E65" s="203">
        <v>2.1800000000000002</v>
      </c>
      <c r="F65" s="203">
        <v>4.6399999999999997</v>
      </c>
      <c r="G65" s="203">
        <v>47.3</v>
      </c>
      <c r="H65" s="203">
        <v>0.04</v>
      </c>
      <c r="I65" s="203">
        <v>7.68</v>
      </c>
      <c r="J65" s="203">
        <v>1.0999999999999999E-2</v>
      </c>
      <c r="K65" s="203">
        <v>1.8</v>
      </c>
      <c r="L65" s="203">
        <v>19.14</v>
      </c>
      <c r="M65" s="203">
        <v>48.96</v>
      </c>
      <c r="N65" s="203">
        <v>16.13</v>
      </c>
      <c r="O65" s="203">
        <v>0.64</v>
      </c>
    </row>
    <row r="66" spans="1:15" s="45" customFormat="1" ht="15" customHeight="1">
      <c r="A66" s="220">
        <v>376</v>
      </c>
      <c r="B66" s="214" t="s">
        <v>40</v>
      </c>
      <c r="C66" s="203">
        <v>200</v>
      </c>
      <c r="D66" s="203">
        <v>7.0000000000000007E-2</v>
      </c>
      <c r="E66" s="203">
        <v>0.02</v>
      </c>
      <c r="F66" s="203">
        <v>15</v>
      </c>
      <c r="G66" s="203">
        <v>60</v>
      </c>
      <c r="H66" s="203">
        <v>0</v>
      </c>
      <c r="I66" s="203">
        <v>0.03</v>
      </c>
      <c r="J66" s="203">
        <v>0</v>
      </c>
      <c r="K66" s="203">
        <v>0</v>
      </c>
      <c r="L66" s="203">
        <v>11.1</v>
      </c>
      <c r="M66" s="203">
        <v>2.8</v>
      </c>
      <c r="N66" s="203">
        <v>1.4</v>
      </c>
      <c r="O66" s="203">
        <v>0.28000000000000003</v>
      </c>
    </row>
    <row r="67" spans="1:15" s="37" customFormat="1" ht="15" customHeight="1">
      <c r="A67" s="220"/>
      <c r="B67" s="199" t="s">
        <v>217</v>
      </c>
      <c r="C67" s="203">
        <v>20</v>
      </c>
      <c r="D67" s="203">
        <v>1.1000000000000001</v>
      </c>
      <c r="E67" s="203">
        <v>0.2</v>
      </c>
      <c r="F67" s="203">
        <v>9.8800000000000008</v>
      </c>
      <c r="G67" s="203">
        <v>45.72</v>
      </c>
      <c r="H67" s="203">
        <v>0.02</v>
      </c>
      <c r="I67" s="203">
        <v>0</v>
      </c>
      <c r="J67" s="203">
        <v>0</v>
      </c>
      <c r="K67" s="203">
        <v>0.26</v>
      </c>
      <c r="L67" s="203">
        <v>4.5999999999999996</v>
      </c>
      <c r="M67" s="203">
        <v>17.399999999999999</v>
      </c>
      <c r="N67" s="203">
        <v>6.6</v>
      </c>
      <c r="O67" s="203">
        <v>0.22</v>
      </c>
    </row>
    <row r="68" spans="1:15" s="107" customFormat="1">
      <c r="A68" s="211"/>
      <c r="B68" s="211" t="s">
        <v>219</v>
      </c>
      <c r="C68" s="212">
        <v>100</v>
      </c>
      <c r="D68" s="212">
        <v>1.5</v>
      </c>
      <c r="E68" s="212">
        <v>0.5</v>
      </c>
      <c r="F68" s="212">
        <v>21</v>
      </c>
      <c r="G68" s="212">
        <v>96</v>
      </c>
      <c r="H68" s="212">
        <v>0.04</v>
      </c>
      <c r="I68" s="212">
        <v>10</v>
      </c>
      <c r="J68" s="212">
        <v>0</v>
      </c>
      <c r="K68" s="212">
        <v>0.4</v>
      </c>
      <c r="L68" s="212">
        <v>8</v>
      </c>
      <c r="M68" s="212">
        <v>28</v>
      </c>
      <c r="N68" s="212">
        <v>42</v>
      </c>
      <c r="O68" s="212">
        <v>0.6</v>
      </c>
    </row>
    <row r="69" spans="1:15" s="37" customFormat="1">
      <c r="A69" s="220">
        <v>14</v>
      </c>
      <c r="B69" s="214" t="s">
        <v>151</v>
      </c>
      <c r="C69" s="203">
        <v>10</v>
      </c>
      <c r="D69" s="203">
        <v>0.08</v>
      </c>
      <c r="E69" s="203">
        <v>7.25</v>
      </c>
      <c r="F69" s="203">
        <v>0.13</v>
      </c>
      <c r="G69" s="203">
        <v>66</v>
      </c>
      <c r="H69" s="203">
        <v>0</v>
      </c>
      <c r="I69" s="203">
        <v>0</v>
      </c>
      <c r="J69" s="203">
        <v>0.04</v>
      </c>
      <c r="K69" s="203">
        <v>0.11</v>
      </c>
      <c r="L69" s="203">
        <v>2.4</v>
      </c>
      <c r="M69" s="203">
        <v>3</v>
      </c>
      <c r="N69" s="203">
        <v>0</v>
      </c>
      <c r="O69" s="203">
        <v>0.02</v>
      </c>
    </row>
    <row r="70" spans="1:15" s="107" customFormat="1">
      <c r="A70" s="112"/>
      <c r="B70" s="113" t="s">
        <v>25</v>
      </c>
      <c r="C70" s="114">
        <f t="shared" ref="C70:O70" si="9">SUM(C64:C69)</f>
        <v>590</v>
      </c>
      <c r="D70" s="115">
        <f t="shared" si="9"/>
        <v>12.46</v>
      </c>
      <c r="E70" s="115">
        <f t="shared" si="9"/>
        <v>19.549999999999997</v>
      </c>
      <c r="F70" s="115">
        <f t="shared" si="9"/>
        <v>82.35</v>
      </c>
      <c r="G70" s="115">
        <f t="shared" si="9"/>
        <v>548.52</v>
      </c>
      <c r="H70" s="115">
        <f t="shared" si="9"/>
        <v>0.27599999999999997</v>
      </c>
      <c r="I70" s="115">
        <f t="shared" si="9"/>
        <v>17.78</v>
      </c>
      <c r="J70" s="115">
        <f t="shared" si="9"/>
        <v>9.2509999999999977</v>
      </c>
      <c r="K70" s="115">
        <f t="shared" si="9"/>
        <v>3.04</v>
      </c>
      <c r="L70" s="115">
        <f t="shared" si="9"/>
        <v>68.600000000000009</v>
      </c>
      <c r="M70" s="115">
        <f t="shared" si="9"/>
        <v>227.06000000000003</v>
      </c>
      <c r="N70" s="115">
        <f t="shared" si="9"/>
        <v>115.85</v>
      </c>
      <c r="O70" s="115">
        <f t="shared" si="9"/>
        <v>3.27</v>
      </c>
    </row>
    <row r="71" spans="1:15" s="37" customFormat="1">
      <c r="A71" s="246" t="s">
        <v>26</v>
      </c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</row>
    <row r="72" spans="1:15" s="37" customFormat="1" ht="25.5">
      <c r="A72" s="202"/>
      <c r="B72" s="199" t="s">
        <v>238</v>
      </c>
      <c r="C72" s="203">
        <v>60</v>
      </c>
      <c r="D72" s="203">
        <v>1</v>
      </c>
      <c r="E72" s="203">
        <v>3.1</v>
      </c>
      <c r="F72" s="203">
        <v>5.3</v>
      </c>
      <c r="G72" s="203">
        <v>70</v>
      </c>
      <c r="H72" s="203">
        <v>0.06</v>
      </c>
      <c r="I72" s="203">
        <v>7.95</v>
      </c>
      <c r="J72" s="203">
        <v>0</v>
      </c>
      <c r="K72" s="203">
        <v>0</v>
      </c>
      <c r="L72" s="203">
        <v>20.13</v>
      </c>
      <c r="M72" s="203">
        <v>28.1</v>
      </c>
      <c r="N72" s="203">
        <v>11.7</v>
      </c>
      <c r="O72" s="203">
        <v>0.53</v>
      </c>
    </row>
    <row r="73" spans="1:15" s="37" customFormat="1">
      <c r="A73" s="220">
        <v>95</v>
      </c>
      <c r="B73" s="199" t="s">
        <v>239</v>
      </c>
      <c r="C73" s="203">
        <v>250</v>
      </c>
      <c r="D73" s="203">
        <v>1.9</v>
      </c>
      <c r="E73" s="203">
        <v>3.4</v>
      </c>
      <c r="F73" s="203">
        <v>12.5</v>
      </c>
      <c r="G73" s="203">
        <v>89</v>
      </c>
      <c r="H73" s="203">
        <v>0</v>
      </c>
      <c r="I73" s="203">
        <v>7.4</v>
      </c>
      <c r="J73" s="203">
        <v>0</v>
      </c>
      <c r="K73" s="203">
        <v>0</v>
      </c>
      <c r="L73" s="203">
        <v>38.299999999999997</v>
      </c>
      <c r="M73" s="203">
        <v>17.899999999999999</v>
      </c>
      <c r="N73" s="203">
        <v>36.799999999999997</v>
      </c>
      <c r="O73" s="203">
        <v>0.5</v>
      </c>
    </row>
    <row r="74" spans="1:15" s="37" customFormat="1" ht="25.5">
      <c r="A74" s="220">
        <v>171</v>
      </c>
      <c r="B74" s="199" t="s">
        <v>240</v>
      </c>
      <c r="C74" s="203">
        <v>200</v>
      </c>
      <c r="D74" s="203">
        <v>8.5500000000000007</v>
      </c>
      <c r="E74" s="203">
        <v>11.4</v>
      </c>
      <c r="F74" s="203">
        <v>49.03</v>
      </c>
      <c r="G74" s="203">
        <v>333.75</v>
      </c>
      <c r="H74" s="203">
        <v>0.04</v>
      </c>
      <c r="I74" s="203">
        <v>0</v>
      </c>
      <c r="J74" s="203">
        <v>4.0000000000000001E-3</v>
      </c>
      <c r="K74" s="203">
        <v>0.25</v>
      </c>
      <c r="L74" s="203">
        <v>35.56</v>
      </c>
      <c r="M74" s="203">
        <v>175</v>
      </c>
      <c r="N74" s="203">
        <v>62.7</v>
      </c>
      <c r="O74" s="203">
        <v>2.0099999999999998</v>
      </c>
    </row>
    <row r="75" spans="1:15" s="134" customFormat="1" ht="25.5">
      <c r="A75" s="220">
        <v>154</v>
      </c>
      <c r="B75" s="214" t="s">
        <v>241</v>
      </c>
      <c r="C75" s="203">
        <v>125</v>
      </c>
      <c r="D75" s="203">
        <v>4.4000000000000004</v>
      </c>
      <c r="E75" s="203">
        <v>9.24</v>
      </c>
      <c r="F75" s="203">
        <v>17.45</v>
      </c>
      <c r="G75" s="203">
        <v>184</v>
      </c>
      <c r="H75" s="203">
        <v>2.5000000000000001E-2</v>
      </c>
      <c r="I75" s="203">
        <v>2.774</v>
      </c>
      <c r="J75" s="203">
        <v>0.02</v>
      </c>
      <c r="K75" s="203">
        <v>9.8000000000000004E-2</v>
      </c>
      <c r="L75" s="203">
        <v>30.13</v>
      </c>
      <c r="M75" s="203">
        <v>44.8</v>
      </c>
      <c r="N75" s="203">
        <v>18.63</v>
      </c>
      <c r="O75" s="203">
        <v>0.60399999999999998</v>
      </c>
    </row>
    <row r="76" spans="1:15" s="134" customFormat="1" ht="38.25">
      <c r="A76" s="220">
        <v>388</v>
      </c>
      <c r="B76" s="199" t="s">
        <v>184</v>
      </c>
      <c r="C76" s="203">
        <v>200</v>
      </c>
      <c r="D76" s="203">
        <v>0.7</v>
      </c>
      <c r="E76" s="203">
        <v>0.3</v>
      </c>
      <c r="F76" s="203">
        <v>24.7</v>
      </c>
      <c r="G76" s="203">
        <v>117</v>
      </c>
      <c r="H76" s="203">
        <v>0</v>
      </c>
      <c r="I76" s="203">
        <v>15</v>
      </c>
      <c r="J76" s="203">
        <v>3.0000000000000001E-3</v>
      </c>
      <c r="K76" s="203">
        <v>0</v>
      </c>
      <c r="L76" s="203">
        <v>19.2</v>
      </c>
      <c r="M76" s="203">
        <v>4.9000000000000004</v>
      </c>
      <c r="N76" s="203">
        <v>3.1</v>
      </c>
      <c r="O76" s="203">
        <v>0.7</v>
      </c>
    </row>
    <row r="77" spans="1:15" s="37" customFormat="1" ht="15.75" customHeight="1">
      <c r="A77" s="214"/>
      <c r="B77" s="199" t="s">
        <v>34</v>
      </c>
      <c r="C77" s="203">
        <v>40</v>
      </c>
      <c r="D77" s="203">
        <v>2.2400000000000002</v>
      </c>
      <c r="E77" s="203">
        <v>0.44</v>
      </c>
      <c r="F77" s="203">
        <v>19.760000000000002</v>
      </c>
      <c r="G77" s="203">
        <v>91.96</v>
      </c>
      <c r="H77" s="203">
        <v>0.04</v>
      </c>
      <c r="I77" s="203">
        <v>0</v>
      </c>
      <c r="J77" s="203">
        <v>0</v>
      </c>
      <c r="K77" s="203">
        <v>0.36</v>
      </c>
      <c r="L77" s="203">
        <v>9.1999999999999993</v>
      </c>
      <c r="M77" s="203">
        <v>42.4</v>
      </c>
      <c r="N77" s="203">
        <v>10</v>
      </c>
      <c r="O77" s="203">
        <v>1.24</v>
      </c>
    </row>
    <row r="78" spans="1:15" s="37" customFormat="1" hidden="1">
      <c r="A78" s="213"/>
      <c r="B78" s="184"/>
      <c r="C78" s="158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</row>
    <row r="79" spans="1:15" s="37" customFormat="1" hidden="1">
      <c r="A79" s="64"/>
      <c r="B79" s="65"/>
      <c r="C79" s="66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</row>
    <row r="80" spans="1:15" s="37" customFormat="1" ht="20.25" hidden="1" customHeight="1">
      <c r="A80" s="66"/>
      <c r="B80" s="65"/>
      <c r="C80" s="85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s="37" customFormat="1">
      <c r="A81" s="48"/>
      <c r="B81" s="49" t="s">
        <v>35</v>
      </c>
      <c r="C81" s="50">
        <f t="shared" ref="C81:O81" si="10">SUM(C72:C80)</f>
        <v>875</v>
      </c>
      <c r="D81" s="51">
        <f t="shared" si="10"/>
        <v>18.79</v>
      </c>
      <c r="E81" s="51">
        <f t="shared" si="10"/>
        <v>27.880000000000003</v>
      </c>
      <c r="F81" s="51">
        <f t="shared" si="10"/>
        <v>128.74</v>
      </c>
      <c r="G81" s="51">
        <f t="shared" si="10"/>
        <v>885.71</v>
      </c>
      <c r="H81" s="51">
        <f t="shared" si="10"/>
        <v>0.16500000000000001</v>
      </c>
      <c r="I81" s="51">
        <f t="shared" si="10"/>
        <v>33.124000000000002</v>
      </c>
      <c r="J81" s="51">
        <f t="shared" si="10"/>
        <v>2.7E-2</v>
      </c>
      <c r="K81" s="51">
        <f t="shared" si="10"/>
        <v>0.70799999999999996</v>
      </c>
      <c r="L81" s="51">
        <f t="shared" si="10"/>
        <v>152.51999999999998</v>
      </c>
      <c r="M81" s="51">
        <f t="shared" si="10"/>
        <v>313.09999999999997</v>
      </c>
      <c r="N81" s="51">
        <f t="shared" si="10"/>
        <v>142.93</v>
      </c>
      <c r="O81" s="51">
        <f t="shared" si="10"/>
        <v>5.5840000000000005</v>
      </c>
    </row>
    <row r="82" spans="1:15" s="37" customFormat="1">
      <c r="A82" s="86"/>
      <c r="B82" s="86" t="s">
        <v>77</v>
      </c>
      <c r="C82" s="93">
        <f t="shared" ref="C82:O82" si="11">C81+C70</f>
        <v>1465</v>
      </c>
      <c r="D82" s="88">
        <f t="shared" si="11"/>
        <v>31.25</v>
      </c>
      <c r="E82" s="88">
        <f t="shared" si="11"/>
        <v>47.43</v>
      </c>
      <c r="F82" s="88">
        <f t="shared" si="11"/>
        <v>211.09</v>
      </c>
      <c r="G82" s="88">
        <f t="shared" si="11"/>
        <v>1434.23</v>
      </c>
      <c r="H82" s="88">
        <f t="shared" si="11"/>
        <v>0.44099999999999995</v>
      </c>
      <c r="I82" s="88">
        <f t="shared" si="11"/>
        <v>50.904000000000003</v>
      </c>
      <c r="J82" s="88">
        <f t="shared" si="11"/>
        <v>9.2779999999999969</v>
      </c>
      <c r="K82" s="88">
        <f t="shared" si="11"/>
        <v>3.7480000000000002</v>
      </c>
      <c r="L82" s="88">
        <f t="shared" si="11"/>
        <v>221.12</v>
      </c>
      <c r="M82" s="88">
        <f t="shared" si="11"/>
        <v>540.16</v>
      </c>
      <c r="N82" s="88">
        <f t="shared" si="11"/>
        <v>258.77999999999997</v>
      </c>
      <c r="O82" s="88">
        <f t="shared" si="11"/>
        <v>8.854000000000001</v>
      </c>
    </row>
    <row r="83" spans="1:15" s="37" customFormat="1">
      <c r="A83" s="241" t="s">
        <v>78</v>
      </c>
      <c r="B83" s="241"/>
      <c r="C83" s="241"/>
      <c r="D83" s="241"/>
      <c r="E83" s="241"/>
      <c r="F83" s="241"/>
      <c r="G83" s="241"/>
      <c r="H83" s="89"/>
      <c r="I83" s="89"/>
      <c r="J83" s="89"/>
      <c r="K83" s="89"/>
      <c r="L83" s="89"/>
      <c r="M83" s="89"/>
      <c r="N83" s="89"/>
      <c r="O83" s="89"/>
    </row>
    <row r="84" spans="1:15" s="37" customFormat="1">
      <c r="A84" s="246" t="s">
        <v>19</v>
      </c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</row>
    <row r="85" spans="1:15" s="37" customFormat="1" ht="25.5">
      <c r="A85" s="223">
        <v>176</v>
      </c>
      <c r="B85" s="214" t="s">
        <v>242</v>
      </c>
      <c r="C85" s="206">
        <v>200</v>
      </c>
      <c r="D85" s="206">
        <v>5.42</v>
      </c>
      <c r="E85" s="206">
        <v>10.15</v>
      </c>
      <c r="F85" s="206">
        <v>34.619999999999997</v>
      </c>
      <c r="G85" s="206">
        <v>248</v>
      </c>
      <c r="H85" s="206">
        <v>0.28799999999999998</v>
      </c>
      <c r="I85" s="206">
        <v>0.96</v>
      </c>
      <c r="J85" s="206">
        <v>0.8</v>
      </c>
      <c r="K85" s="206">
        <v>0.32600000000000001</v>
      </c>
      <c r="L85" s="206">
        <v>25.6</v>
      </c>
      <c r="M85" s="206">
        <v>129.4</v>
      </c>
      <c r="N85" s="206">
        <v>46.68</v>
      </c>
      <c r="O85" s="206">
        <v>1.51</v>
      </c>
    </row>
    <row r="86" spans="1:15" s="37" customFormat="1" ht="25.5">
      <c r="A86" s="220">
        <v>382</v>
      </c>
      <c r="B86" s="214" t="s">
        <v>216</v>
      </c>
      <c r="C86" s="203">
        <v>200</v>
      </c>
      <c r="D86" s="198">
        <v>1.96</v>
      </c>
      <c r="E86" s="198">
        <v>6.8</v>
      </c>
      <c r="F86" s="198">
        <v>40</v>
      </c>
      <c r="G86" s="203">
        <v>168.75</v>
      </c>
      <c r="H86" s="203">
        <v>0.1</v>
      </c>
      <c r="I86" s="203"/>
      <c r="J86" s="203"/>
      <c r="K86" s="203"/>
      <c r="L86" s="203">
        <v>6.48</v>
      </c>
      <c r="M86" s="203">
        <v>17.34</v>
      </c>
      <c r="N86" s="203">
        <v>4.99</v>
      </c>
      <c r="O86" s="203">
        <v>1.41</v>
      </c>
    </row>
    <row r="87" spans="1:15" s="37" customFormat="1" ht="25.5">
      <c r="A87" s="214"/>
      <c r="B87" s="199" t="s">
        <v>225</v>
      </c>
      <c r="C87" s="203">
        <v>50</v>
      </c>
      <c r="D87" s="203">
        <v>0.5</v>
      </c>
      <c r="E87" s="203">
        <v>7</v>
      </c>
      <c r="F87" s="203">
        <v>33.5</v>
      </c>
      <c r="G87" s="203">
        <v>198.5</v>
      </c>
      <c r="H87" s="203">
        <v>0</v>
      </c>
      <c r="I87" s="203">
        <v>0</v>
      </c>
      <c r="J87" s="203">
        <v>0</v>
      </c>
      <c r="K87" s="203">
        <v>0</v>
      </c>
      <c r="L87" s="203">
        <v>0</v>
      </c>
      <c r="M87" s="203">
        <v>0</v>
      </c>
      <c r="N87" s="203">
        <v>0</v>
      </c>
      <c r="O87" s="203">
        <v>0</v>
      </c>
    </row>
    <row r="88" spans="1:15" s="37" customFormat="1">
      <c r="A88" s="214"/>
      <c r="B88" s="199" t="s">
        <v>217</v>
      </c>
      <c r="C88" s="203">
        <v>20</v>
      </c>
      <c r="D88" s="203">
        <v>1.1000000000000001</v>
      </c>
      <c r="E88" s="203">
        <v>0.2</v>
      </c>
      <c r="F88" s="203">
        <v>9.8800000000000008</v>
      </c>
      <c r="G88" s="203">
        <v>45.72</v>
      </c>
      <c r="H88" s="203">
        <v>0.02</v>
      </c>
      <c r="I88" s="203">
        <v>0</v>
      </c>
      <c r="J88" s="203">
        <v>0</v>
      </c>
      <c r="K88" s="203">
        <v>0.26</v>
      </c>
      <c r="L88" s="203">
        <v>4.5999999999999996</v>
      </c>
      <c r="M88" s="203">
        <v>17.399999999999999</v>
      </c>
      <c r="N88" s="203">
        <v>6.6</v>
      </c>
      <c r="O88" s="203">
        <v>0.22</v>
      </c>
    </row>
    <row r="89" spans="1:15" s="107" customFormat="1">
      <c r="A89" s="211"/>
      <c r="B89" s="211" t="s">
        <v>219</v>
      </c>
      <c r="C89" s="212">
        <v>100</v>
      </c>
      <c r="D89" s="212">
        <v>1.5</v>
      </c>
      <c r="E89" s="212">
        <v>0.5</v>
      </c>
      <c r="F89" s="212">
        <v>21</v>
      </c>
      <c r="G89" s="212">
        <v>96</v>
      </c>
      <c r="H89" s="212">
        <v>0.04</v>
      </c>
      <c r="I89" s="212">
        <v>10</v>
      </c>
      <c r="J89" s="212">
        <v>0</v>
      </c>
      <c r="K89" s="212">
        <v>0.4</v>
      </c>
      <c r="L89" s="212">
        <v>8</v>
      </c>
      <c r="M89" s="212">
        <v>28</v>
      </c>
      <c r="N89" s="212">
        <v>42</v>
      </c>
      <c r="O89" s="212">
        <v>0.6</v>
      </c>
    </row>
    <row r="90" spans="1:15" s="37" customFormat="1">
      <c r="A90" s="220">
        <v>14</v>
      </c>
      <c r="B90" s="214" t="s">
        <v>151</v>
      </c>
      <c r="C90" s="203">
        <v>10</v>
      </c>
      <c r="D90" s="203">
        <v>0.08</v>
      </c>
      <c r="E90" s="203">
        <v>7.25</v>
      </c>
      <c r="F90" s="203">
        <v>0.13</v>
      </c>
      <c r="G90" s="203">
        <v>66</v>
      </c>
      <c r="H90" s="203">
        <v>0</v>
      </c>
      <c r="I90" s="203">
        <v>0</v>
      </c>
      <c r="J90" s="203">
        <v>0.04</v>
      </c>
      <c r="K90" s="203">
        <v>0.11</v>
      </c>
      <c r="L90" s="203">
        <v>2.4</v>
      </c>
      <c r="M90" s="203">
        <v>3</v>
      </c>
      <c r="N90" s="203">
        <v>0</v>
      </c>
      <c r="O90" s="203">
        <v>0.02</v>
      </c>
    </row>
    <row r="91" spans="1:15" s="107" customFormat="1">
      <c r="A91" s="112"/>
      <c r="B91" s="113" t="s">
        <v>25</v>
      </c>
      <c r="C91" s="114">
        <f t="shared" ref="C91:O91" si="12">SUM(C85:C90)</f>
        <v>580</v>
      </c>
      <c r="D91" s="115">
        <f t="shared" si="12"/>
        <v>10.56</v>
      </c>
      <c r="E91" s="115">
        <f t="shared" si="12"/>
        <v>31.9</v>
      </c>
      <c r="F91" s="115">
        <f t="shared" si="12"/>
        <v>139.13</v>
      </c>
      <c r="G91" s="115">
        <f t="shared" si="12"/>
        <v>822.97</v>
      </c>
      <c r="H91" s="115">
        <f t="shared" si="12"/>
        <v>0.44800000000000001</v>
      </c>
      <c r="I91" s="115">
        <f t="shared" si="12"/>
        <v>10.96</v>
      </c>
      <c r="J91" s="115">
        <f t="shared" si="12"/>
        <v>0.84000000000000008</v>
      </c>
      <c r="K91" s="115">
        <f t="shared" si="12"/>
        <v>1.0960000000000001</v>
      </c>
      <c r="L91" s="115">
        <f t="shared" si="12"/>
        <v>47.08</v>
      </c>
      <c r="M91" s="115">
        <f t="shared" si="12"/>
        <v>195.14000000000001</v>
      </c>
      <c r="N91" s="115">
        <f t="shared" si="12"/>
        <v>100.27000000000001</v>
      </c>
      <c r="O91" s="115">
        <f t="shared" si="12"/>
        <v>3.7600000000000002</v>
      </c>
    </row>
    <row r="92" spans="1:15" s="37" customFormat="1">
      <c r="A92" s="246" t="s">
        <v>26</v>
      </c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</row>
    <row r="93" spans="1:15" s="37" customFormat="1" ht="38.25">
      <c r="A93" s="220">
        <v>40</v>
      </c>
      <c r="B93" s="199" t="s">
        <v>243</v>
      </c>
      <c r="C93" s="203">
        <v>60</v>
      </c>
      <c r="D93" s="203">
        <v>1.05</v>
      </c>
      <c r="E93" s="203">
        <v>3.7</v>
      </c>
      <c r="F93" s="203">
        <v>5.5</v>
      </c>
      <c r="G93" s="203">
        <v>59.7</v>
      </c>
      <c r="H93" s="203">
        <v>0.05</v>
      </c>
      <c r="I93" s="203">
        <v>7.8</v>
      </c>
      <c r="J93" s="203">
        <v>0</v>
      </c>
      <c r="K93" s="203">
        <v>1.6</v>
      </c>
      <c r="L93" s="203">
        <v>68.37</v>
      </c>
      <c r="M93" s="203">
        <v>78.400000000000006</v>
      </c>
      <c r="N93" s="203">
        <v>11.2</v>
      </c>
      <c r="O93" s="203">
        <v>0.45</v>
      </c>
    </row>
    <row r="94" spans="1:15" s="37" customFormat="1">
      <c r="A94" s="220">
        <v>88</v>
      </c>
      <c r="B94" s="199" t="s">
        <v>244</v>
      </c>
      <c r="C94" s="203">
        <v>250</v>
      </c>
      <c r="D94" s="203">
        <v>1.8</v>
      </c>
      <c r="E94" s="203">
        <v>5.2</v>
      </c>
      <c r="F94" s="203">
        <v>10</v>
      </c>
      <c r="G94" s="203">
        <v>92</v>
      </c>
      <c r="H94" s="203">
        <v>0.5</v>
      </c>
      <c r="I94" s="203">
        <v>18.48</v>
      </c>
      <c r="J94" s="203">
        <v>1.7</v>
      </c>
      <c r="K94" s="203">
        <v>0</v>
      </c>
      <c r="L94" s="203">
        <v>896.5</v>
      </c>
      <c r="M94" s="203">
        <v>154.5</v>
      </c>
      <c r="N94" s="203">
        <v>21.2</v>
      </c>
      <c r="O94" s="203">
        <v>0.83</v>
      </c>
    </row>
    <row r="95" spans="1:15" s="37" customFormat="1" ht="14.25" customHeight="1">
      <c r="A95" s="220">
        <v>8.1999999999999993</v>
      </c>
      <c r="B95" s="214" t="s">
        <v>245</v>
      </c>
      <c r="C95" s="215">
        <v>60</v>
      </c>
      <c r="D95" s="215">
        <v>0.5</v>
      </c>
      <c r="E95" s="215">
        <v>2.4</v>
      </c>
      <c r="F95" s="215">
        <v>3.3</v>
      </c>
      <c r="G95" s="215">
        <v>40</v>
      </c>
      <c r="H95" s="215">
        <v>0.1</v>
      </c>
      <c r="I95" s="215">
        <v>33.1</v>
      </c>
      <c r="J95" s="215">
        <v>0</v>
      </c>
      <c r="K95" s="215">
        <v>0</v>
      </c>
      <c r="L95" s="215">
        <v>109</v>
      </c>
      <c r="M95" s="215">
        <v>79.099999999999994</v>
      </c>
      <c r="N95" s="215">
        <v>136.69999999999999</v>
      </c>
      <c r="O95" s="215">
        <v>3.7</v>
      </c>
    </row>
    <row r="96" spans="1:15" s="37" customFormat="1">
      <c r="A96" s="220">
        <v>310</v>
      </c>
      <c r="B96" s="199" t="s">
        <v>246</v>
      </c>
      <c r="C96" s="203">
        <v>200</v>
      </c>
      <c r="D96" s="203">
        <v>3</v>
      </c>
      <c r="E96" s="203">
        <v>0.6</v>
      </c>
      <c r="F96" s="203">
        <v>23.7</v>
      </c>
      <c r="G96" s="203">
        <v>112.2</v>
      </c>
      <c r="H96" s="203">
        <v>0.15</v>
      </c>
      <c r="I96" s="203">
        <v>21.75</v>
      </c>
      <c r="J96" s="203">
        <v>0</v>
      </c>
      <c r="K96" s="203">
        <v>0.15</v>
      </c>
      <c r="L96" s="203">
        <v>20.5</v>
      </c>
      <c r="M96" s="203">
        <v>61</v>
      </c>
      <c r="N96" s="203">
        <v>33</v>
      </c>
      <c r="O96" s="203">
        <v>1.2</v>
      </c>
    </row>
    <row r="97" spans="1:15" s="37" customFormat="1" ht="29.25" customHeight="1">
      <c r="A97" s="214"/>
      <c r="B97" s="199" t="s">
        <v>247</v>
      </c>
      <c r="C97" s="203">
        <v>200</v>
      </c>
      <c r="D97" s="203">
        <v>0.24</v>
      </c>
      <c r="E97" s="203">
        <v>0</v>
      </c>
      <c r="F97" s="203">
        <v>33.799999999999997</v>
      </c>
      <c r="G97" s="203">
        <v>132</v>
      </c>
      <c r="H97" s="203">
        <v>0</v>
      </c>
      <c r="I97" s="203">
        <v>6</v>
      </c>
      <c r="J97" s="203">
        <v>0</v>
      </c>
      <c r="K97" s="203">
        <v>0.18</v>
      </c>
      <c r="L97" s="203">
        <v>18</v>
      </c>
      <c r="M97" s="203">
        <v>6.42</v>
      </c>
      <c r="N97" s="203">
        <v>4</v>
      </c>
      <c r="O97" s="203">
        <v>0.6</v>
      </c>
    </row>
    <row r="98" spans="1:15" s="37" customFormat="1" ht="14.25" customHeight="1">
      <c r="A98" s="214"/>
      <c r="B98" s="199" t="s">
        <v>34</v>
      </c>
      <c r="C98" s="203">
        <v>40</v>
      </c>
      <c r="D98" s="203">
        <v>2.2400000000000002</v>
      </c>
      <c r="E98" s="203">
        <v>0.44</v>
      </c>
      <c r="F98" s="203">
        <v>19.760000000000002</v>
      </c>
      <c r="G98" s="203">
        <v>91.96</v>
      </c>
      <c r="H98" s="203">
        <v>0.04</v>
      </c>
      <c r="I98" s="203">
        <v>0</v>
      </c>
      <c r="J98" s="203">
        <v>0</v>
      </c>
      <c r="K98" s="203">
        <v>0.36</v>
      </c>
      <c r="L98" s="203">
        <v>9.1999999999999993</v>
      </c>
      <c r="M98" s="203">
        <v>42.4</v>
      </c>
      <c r="N98" s="203">
        <v>10</v>
      </c>
      <c r="O98" s="203">
        <v>1.24</v>
      </c>
    </row>
    <row r="99" spans="1:15" s="37" customFormat="1" hidden="1">
      <c r="A99" s="187"/>
      <c r="B99" s="188"/>
      <c r="C99" s="187"/>
      <c r="D99" s="185"/>
      <c r="E99" s="185"/>
      <c r="F99" s="185"/>
      <c r="G99" s="185"/>
      <c r="H99" s="185"/>
      <c r="I99" s="189"/>
      <c r="J99" s="189"/>
      <c r="K99" s="185"/>
      <c r="L99" s="185"/>
      <c r="M99" s="185"/>
      <c r="N99" s="185"/>
      <c r="O99" s="185"/>
    </row>
    <row r="100" spans="1:15" s="37" customFormat="1" hidden="1">
      <c r="A100" s="64"/>
      <c r="B100" s="65"/>
      <c r="C100" s="66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</row>
    <row r="101" spans="1:15" s="37" customFormat="1" ht="14.25" hidden="1" customHeight="1">
      <c r="A101" s="66"/>
      <c r="B101" s="65"/>
      <c r="C101" s="85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s="37" customFormat="1">
      <c r="A102" s="48"/>
      <c r="B102" s="49" t="s">
        <v>35</v>
      </c>
      <c r="C102" s="50">
        <f t="shared" ref="C102:O102" si="13">SUM(C93:C101)</f>
        <v>810</v>
      </c>
      <c r="D102" s="51">
        <f t="shared" si="13"/>
        <v>8.83</v>
      </c>
      <c r="E102" s="51">
        <f t="shared" si="13"/>
        <v>12.34</v>
      </c>
      <c r="F102" s="51">
        <f t="shared" si="13"/>
        <v>96.06</v>
      </c>
      <c r="G102" s="51">
        <f t="shared" si="13"/>
        <v>527.86</v>
      </c>
      <c r="H102" s="51">
        <f t="shared" si="13"/>
        <v>0.84000000000000008</v>
      </c>
      <c r="I102" s="51">
        <f t="shared" si="13"/>
        <v>87.13</v>
      </c>
      <c r="J102" s="51">
        <f t="shared" si="13"/>
        <v>1.7</v>
      </c>
      <c r="K102" s="51">
        <f t="shared" si="13"/>
        <v>2.29</v>
      </c>
      <c r="L102" s="51">
        <f t="shared" si="13"/>
        <v>1121.57</v>
      </c>
      <c r="M102" s="51">
        <f t="shared" si="13"/>
        <v>421.82</v>
      </c>
      <c r="N102" s="51">
        <f t="shared" si="13"/>
        <v>216.1</v>
      </c>
      <c r="O102" s="51">
        <f t="shared" si="13"/>
        <v>8.02</v>
      </c>
    </row>
    <row r="103" spans="1:15" s="37" customFormat="1">
      <c r="A103" s="86"/>
      <c r="B103" s="86" t="s">
        <v>88</v>
      </c>
      <c r="C103" s="100">
        <f t="shared" ref="C103:O103" si="14">C102+C91</f>
        <v>1390</v>
      </c>
      <c r="D103" s="88">
        <f t="shared" si="14"/>
        <v>19.39</v>
      </c>
      <c r="E103" s="88">
        <f t="shared" si="14"/>
        <v>44.239999999999995</v>
      </c>
      <c r="F103" s="88">
        <f t="shared" si="14"/>
        <v>235.19</v>
      </c>
      <c r="G103" s="88">
        <f t="shared" si="14"/>
        <v>1350.83</v>
      </c>
      <c r="H103" s="88">
        <f t="shared" si="14"/>
        <v>1.288</v>
      </c>
      <c r="I103" s="88">
        <f t="shared" si="14"/>
        <v>98.09</v>
      </c>
      <c r="J103" s="88">
        <f t="shared" si="14"/>
        <v>2.54</v>
      </c>
      <c r="K103" s="88">
        <f t="shared" si="14"/>
        <v>3.3860000000000001</v>
      </c>
      <c r="L103" s="88">
        <f t="shared" si="14"/>
        <v>1168.6499999999999</v>
      </c>
      <c r="M103" s="88">
        <f t="shared" si="14"/>
        <v>616.96</v>
      </c>
      <c r="N103" s="88">
        <f t="shared" si="14"/>
        <v>316.37</v>
      </c>
      <c r="O103" s="88">
        <f t="shared" si="14"/>
        <v>11.78</v>
      </c>
    </row>
    <row r="104" spans="1:15" s="37" customFormat="1">
      <c r="A104" s="241" t="s">
        <v>89</v>
      </c>
      <c r="B104" s="241"/>
      <c r="C104" s="241"/>
      <c r="D104" s="241"/>
      <c r="E104" s="241"/>
      <c r="F104" s="241"/>
      <c r="G104" s="241"/>
      <c r="H104" s="89"/>
      <c r="I104" s="89"/>
      <c r="J104" s="89"/>
      <c r="K104" s="89"/>
      <c r="L104" s="89"/>
      <c r="M104" s="89"/>
      <c r="N104" s="89"/>
      <c r="O104" s="89"/>
    </row>
    <row r="105" spans="1:15" s="37" customFormat="1">
      <c r="A105" s="246" t="s">
        <v>19</v>
      </c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</row>
    <row r="106" spans="1:15" s="37" customFormat="1">
      <c r="A106" s="220">
        <v>201</v>
      </c>
      <c r="B106" s="199" t="s">
        <v>248</v>
      </c>
      <c r="C106" s="203">
        <v>100</v>
      </c>
      <c r="D106" s="210">
        <v>7.9</v>
      </c>
      <c r="E106" s="210">
        <v>7.56</v>
      </c>
      <c r="F106" s="210">
        <v>3.16</v>
      </c>
      <c r="G106" s="210">
        <v>112.28</v>
      </c>
      <c r="H106" s="210">
        <v>0.06</v>
      </c>
      <c r="I106" s="210">
        <v>0.78</v>
      </c>
      <c r="J106" s="210">
        <v>0.13</v>
      </c>
      <c r="K106" s="210"/>
      <c r="L106" s="210">
        <v>98.95</v>
      </c>
      <c r="M106" s="210">
        <v>148.08000000000001</v>
      </c>
      <c r="N106" s="210">
        <v>14.28</v>
      </c>
      <c r="O106" s="210">
        <v>1.26</v>
      </c>
    </row>
    <row r="107" spans="1:15" s="37" customFormat="1">
      <c r="A107" s="214"/>
      <c r="B107" s="199" t="s">
        <v>217</v>
      </c>
      <c r="C107" s="203">
        <v>20</v>
      </c>
      <c r="D107" s="203">
        <v>1.1000000000000001</v>
      </c>
      <c r="E107" s="203">
        <v>0.2</v>
      </c>
      <c r="F107" s="203">
        <v>9.8800000000000008</v>
      </c>
      <c r="G107" s="203">
        <v>45.72</v>
      </c>
      <c r="H107" s="203">
        <v>0.02</v>
      </c>
      <c r="I107" s="203">
        <v>0</v>
      </c>
      <c r="J107" s="203">
        <v>0</v>
      </c>
      <c r="K107" s="203">
        <v>0.26</v>
      </c>
      <c r="L107" s="203">
        <v>4.5999999999999996</v>
      </c>
      <c r="M107" s="203">
        <v>17.399999999999999</v>
      </c>
      <c r="N107" s="203">
        <v>6.6</v>
      </c>
      <c r="O107" s="203">
        <v>0.22</v>
      </c>
    </row>
    <row r="108" spans="1:15" s="37" customFormat="1">
      <c r="A108" s="214"/>
      <c r="B108" s="214" t="s">
        <v>218</v>
      </c>
      <c r="C108" s="203">
        <v>30</v>
      </c>
      <c r="D108" s="203">
        <v>6.9</v>
      </c>
      <c r="E108" s="203">
        <v>8.6999999999999993</v>
      </c>
      <c r="F108" s="203"/>
      <c r="G108" s="203">
        <v>105.9</v>
      </c>
      <c r="H108" s="203">
        <v>0.01</v>
      </c>
      <c r="I108" s="203">
        <v>0.48</v>
      </c>
      <c r="J108" s="203">
        <v>0.08</v>
      </c>
      <c r="K108" s="203">
        <v>0</v>
      </c>
      <c r="L108" s="203">
        <v>30</v>
      </c>
      <c r="M108" s="203">
        <v>162</v>
      </c>
      <c r="N108" s="203">
        <v>15</v>
      </c>
      <c r="O108" s="203">
        <v>0.33</v>
      </c>
    </row>
    <row r="109" spans="1:15" s="37" customFormat="1" ht="25.5">
      <c r="A109" s="214"/>
      <c r="B109" s="199" t="s">
        <v>224</v>
      </c>
      <c r="C109" s="203">
        <v>200</v>
      </c>
      <c r="D109" s="203">
        <v>0</v>
      </c>
      <c r="E109" s="203">
        <v>0</v>
      </c>
      <c r="F109" s="203">
        <v>15</v>
      </c>
      <c r="G109" s="203">
        <v>60</v>
      </c>
      <c r="H109" s="203">
        <v>0</v>
      </c>
      <c r="I109" s="203">
        <v>0</v>
      </c>
      <c r="J109" s="203">
        <v>0</v>
      </c>
      <c r="K109" s="203">
        <v>0</v>
      </c>
      <c r="L109" s="203">
        <v>0.9</v>
      </c>
      <c r="M109" s="203">
        <v>0.1</v>
      </c>
      <c r="N109" s="203">
        <v>0.5</v>
      </c>
      <c r="O109" s="203">
        <v>0.3</v>
      </c>
    </row>
    <row r="110" spans="1:15" s="37" customFormat="1">
      <c r="A110" s="220">
        <v>14</v>
      </c>
      <c r="B110" s="214" t="s">
        <v>151</v>
      </c>
      <c r="C110" s="203">
        <v>10</v>
      </c>
      <c r="D110" s="203">
        <v>0.08</v>
      </c>
      <c r="E110" s="203">
        <v>7.25</v>
      </c>
      <c r="F110" s="203">
        <v>0.13</v>
      </c>
      <c r="G110" s="203">
        <v>66</v>
      </c>
      <c r="H110" s="203">
        <v>0</v>
      </c>
      <c r="I110" s="203">
        <v>0</v>
      </c>
      <c r="J110" s="203">
        <v>0.04</v>
      </c>
      <c r="K110" s="203">
        <v>0.11</v>
      </c>
      <c r="L110" s="203">
        <v>2.4</v>
      </c>
      <c r="M110" s="203">
        <v>3</v>
      </c>
      <c r="N110" s="203">
        <v>0</v>
      </c>
      <c r="O110" s="203">
        <v>0.02</v>
      </c>
    </row>
    <row r="111" spans="1:15" s="107" customFormat="1">
      <c r="A111" s="211"/>
      <c r="B111" s="162" t="s">
        <v>219</v>
      </c>
      <c r="C111" s="167">
        <v>100</v>
      </c>
      <c r="D111" s="167">
        <v>1.5</v>
      </c>
      <c r="E111" s="168">
        <v>0.5</v>
      </c>
      <c r="F111" s="167">
        <v>21</v>
      </c>
      <c r="G111" s="167">
        <v>96</v>
      </c>
      <c r="H111" s="167">
        <v>0.04</v>
      </c>
      <c r="I111" s="167">
        <v>10</v>
      </c>
      <c r="J111" s="167">
        <v>0</v>
      </c>
      <c r="K111" s="167">
        <v>0.4</v>
      </c>
      <c r="L111" s="167">
        <v>8</v>
      </c>
      <c r="M111" s="167">
        <v>28</v>
      </c>
      <c r="N111" s="167">
        <v>42</v>
      </c>
      <c r="O111" s="167">
        <v>0.6</v>
      </c>
    </row>
    <row r="112" spans="1:15" s="37" customFormat="1">
      <c r="A112" s="48"/>
      <c r="B112" s="49" t="s">
        <v>25</v>
      </c>
      <c r="C112" s="50">
        <f t="shared" ref="C112:O112" si="15">SUM(C106:C111)</f>
        <v>460</v>
      </c>
      <c r="D112" s="51">
        <f t="shared" si="15"/>
        <v>17.48</v>
      </c>
      <c r="E112" s="51">
        <f t="shared" si="15"/>
        <v>24.21</v>
      </c>
      <c r="F112" s="51">
        <f t="shared" si="15"/>
        <v>49.17</v>
      </c>
      <c r="G112" s="51">
        <f t="shared" si="15"/>
        <v>485.9</v>
      </c>
      <c r="H112" s="51">
        <f t="shared" si="15"/>
        <v>0.13</v>
      </c>
      <c r="I112" s="51">
        <f t="shared" si="15"/>
        <v>11.26</v>
      </c>
      <c r="J112" s="51">
        <f t="shared" si="15"/>
        <v>0.25</v>
      </c>
      <c r="K112" s="51">
        <f t="shared" si="15"/>
        <v>0.77</v>
      </c>
      <c r="L112" s="51">
        <f t="shared" si="15"/>
        <v>144.85000000000002</v>
      </c>
      <c r="M112" s="51">
        <f t="shared" si="15"/>
        <v>358.58000000000004</v>
      </c>
      <c r="N112" s="51">
        <f t="shared" si="15"/>
        <v>78.38</v>
      </c>
      <c r="O112" s="51">
        <f t="shared" si="15"/>
        <v>2.73</v>
      </c>
    </row>
    <row r="113" spans="1:16" s="37" customFormat="1">
      <c r="A113" s="246" t="s">
        <v>26</v>
      </c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35"/>
    </row>
    <row r="114" spans="1:16" s="37" customFormat="1">
      <c r="A114" s="202"/>
      <c r="B114" s="199" t="s">
        <v>163</v>
      </c>
      <c r="C114" s="203">
        <v>60</v>
      </c>
      <c r="D114" s="203">
        <v>0.6</v>
      </c>
      <c r="E114" s="203">
        <v>0.2</v>
      </c>
      <c r="F114" s="203">
        <v>0.2</v>
      </c>
      <c r="G114" s="203">
        <v>14.4</v>
      </c>
      <c r="H114" s="203" t="s">
        <v>164</v>
      </c>
      <c r="I114" s="203">
        <v>15.15</v>
      </c>
      <c r="J114" s="203">
        <v>2E-3</v>
      </c>
      <c r="K114" s="203">
        <v>0.2</v>
      </c>
      <c r="L114" s="203">
        <v>18.399999999999999</v>
      </c>
      <c r="M114" s="203">
        <v>12</v>
      </c>
      <c r="N114" s="203">
        <v>15.75</v>
      </c>
      <c r="O114" s="203">
        <v>0.6</v>
      </c>
    </row>
    <row r="115" spans="1:16" s="37" customFormat="1">
      <c r="A115" s="220">
        <v>97</v>
      </c>
      <c r="B115" s="199" t="s">
        <v>44</v>
      </c>
      <c r="C115" s="203">
        <v>250</v>
      </c>
      <c r="D115" s="203">
        <v>2.2999999999999998</v>
      </c>
      <c r="E115" s="203">
        <v>2.8</v>
      </c>
      <c r="F115" s="203">
        <v>16.87</v>
      </c>
      <c r="G115" s="203">
        <v>114</v>
      </c>
      <c r="H115" s="203">
        <v>0.1</v>
      </c>
      <c r="I115" s="203">
        <v>12</v>
      </c>
      <c r="J115" s="203">
        <v>0</v>
      </c>
      <c r="K115" s="203">
        <v>1.3</v>
      </c>
      <c r="L115" s="203">
        <v>30.45</v>
      </c>
      <c r="M115" s="203">
        <v>77.7</v>
      </c>
      <c r="N115" s="203">
        <v>31.4</v>
      </c>
      <c r="O115" s="203">
        <v>1.2</v>
      </c>
    </row>
    <row r="116" spans="1:16" s="37" customFormat="1" ht="25.5">
      <c r="A116" s="220">
        <v>153</v>
      </c>
      <c r="B116" s="214" t="s">
        <v>229</v>
      </c>
      <c r="C116" s="203">
        <v>120</v>
      </c>
      <c r="D116" s="203">
        <v>4.08</v>
      </c>
      <c r="E116" s="203">
        <v>9.24</v>
      </c>
      <c r="F116" s="203">
        <v>24.04</v>
      </c>
      <c r="G116" s="203">
        <v>194</v>
      </c>
      <c r="H116" s="203">
        <v>2.5000000000000001E-2</v>
      </c>
      <c r="I116" s="203">
        <v>2.774</v>
      </c>
      <c r="J116" s="203">
        <v>0.02</v>
      </c>
      <c r="K116" s="203">
        <v>9.8000000000000004E-2</v>
      </c>
      <c r="L116" s="203">
        <v>30.13</v>
      </c>
      <c r="M116" s="203">
        <v>44.8</v>
      </c>
      <c r="N116" s="203">
        <v>18.63</v>
      </c>
      <c r="O116" s="203">
        <v>0.60399999999999998</v>
      </c>
    </row>
    <row r="117" spans="1:16" s="134" customFormat="1" ht="26.25" customHeight="1">
      <c r="A117" s="214"/>
      <c r="B117" s="199" t="s">
        <v>230</v>
      </c>
      <c r="C117" s="203">
        <v>150</v>
      </c>
      <c r="D117" s="203">
        <v>2.9</v>
      </c>
      <c r="E117" s="203">
        <v>4.4000000000000004</v>
      </c>
      <c r="F117" s="203">
        <v>23</v>
      </c>
      <c r="G117" s="203">
        <v>142.5</v>
      </c>
      <c r="H117" s="203">
        <v>0.153</v>
      </c>
      <c r="I117" s="203">
        <v>21</v>
      </c>
      <c r="J117" s="203">
        <v>0.04</v>
      </c>
      <c r="K117" s="203">
        <v>0.19</v>
      </c>
      <c r="L117" s="203">
        <v>19.559999999999999</v>
      </c>
      <c r="M117" s="203">
        <v>80.3</v>
      </c>
      <c r="N117" s="203">
        <v>29.65</v>
      </c>
      <c r="O117" s="203">
        <v>1.2</v>
      </c>
    </row>
    <row r="118" spans="1:16" s="37" customFormat="1" ht="38.25">
      <c r="A118" s="202"/>
      <c r="B118" s="199" t="s">
        <v>159</v>
      </c>
      <c r="C118" s="203">
        <v>200</v>
      </c>
      <c r="D118" s="203">
        <v>0</v>
      </c>
      <c r="E118" s="203">
        <v>0</v>
      </c>
      <c r="F118" s="203">
        <v>35.4</v>
      </c>
      <c r="G118" s="203">
        <v>140</v>
      </c>
      <c r="H118" s="203">
        <v>0.01</v>
      </c>
      <c r="I118" s="203">
        <v>0.4</v>
      </c>
      <c r="J118" s="203">
        <v>2E-3</v>
      </c>
      <c r="K118" s="203">
        <v>0</v>
      </c>
      <c r="L118" s="203">
        <v>25.2</v>
      </c>
      <c r="M118" s="203">
        <v>19.399999999999999</v>
      </c>
      <c r="N118" s="203">
        <v>39.6</v>
      </c>
      <c r="O118" s="203">
        <v>0.6</v>
      </c>
    </row>
    <row r="119" spans="1:16" s="37" customFormat="1">
      <c r="A119" s="214"/>
      <c r="B119" s="199" t="s">
        <v>34</v>
      </c>
      <c r="C119" s="203">
        <v>40</v>
      </c>
      <c r="D119" s="203">
        <v>2.2400000000000002</v>
      </c>
      <c r="E119" s="203">
        <v>0.44</v>
      </c>
      <c r="F119" s="203">
        <v>19.760000000000002</v>
      </c>
      <c r="G119" s="203">
        <v>91.96</v>
      </c>
      <c r="H119" s="203">
        <v>0.04</v>
      </c>
      <c r="I119" s="203">
        <v>0</v>
      </c>
      <c r="J119" s="203">
        <v>0</v>
      </c>
      <c r="K119" s="203">
        <v>0.36</v>
      </c>
      <c r="L119" s="203">
        <v>9.1999999999999993</v>
      </c>
      <c r="M119" s="203">
        <v>42.4</v>
      </c>
      <c r="N119" s="203">
        <v>10</v>
      </c>
      <c r="O119" s="203">
        <v>1.24</v>
      </c>
    </row>
    <row r="120" spans="1:16" s="37" customFormat="1" hidden="1">
      <c r="A120" s="158"/>
      <c r="B120" s="184"/>
      <c r="C120" s="158"/>
      <c r="D120" s="185"/>
      <c r="E120" s="185"/>
      <c r="F120" s="185"/>
      <c r="G120" s="185"/>
      <c r="H120" s="185"/>
      <c r="I120" s="185"/>
      <c r="J120" s="189"/>
      <c r="K120" s="185"/>
      <c r="L120" s="185"/>
      <c r="M120" s="185"/>
      <c r="N120" s="185"/>
      <c r="O120" s="185"/>
    </row>
    <row r="121" spans="1:16" s="37" customFormat="1" ht="16.5" hidden="1" customHeight="1">
      <c r="A121" s="66"/>
      <c r="B121" s="65"/>
      <c r="C121" s="66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</row>
    <row r="122" spans="1:16" s="37" customFormat="1" hidden="1">
      <c r="A122" s="64"/>
      <c r="B122" s="65"/>
      <c r="C122" s="85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6" s="37" customFormat="1">
      <c r="A123" s="48"/>
      <c r="B123" s="49" t="s">
        <v>35</v>
      </c>
      <c r="C123" s="50">
        <f t="shared" ref="C123:O123" si="16">SUM(C114:C122)</f>
        <v>820</v>
      </c>
      <c r="D123" s="51">
        <f t="shared" si="16"/>
        <v>12.120000000000001</v>
      </c>
      <c r="E123" s="51">
        <f t="shared" si="16"/>
        <v>17.080000000000002</v>
      </c>
      <c r="F123" s="51">
        <f t="shared" si="16"/>
        <v>119.27</v>
      </c>
      <c r="G123" s="51">
        <f t="shared" si="16"/>
        <v>696.86</v>
      </c>
      <c r="H123" s="51">
        <f t="shared" si="16"/>
        <v>0.32800000000000001</v>
      </c>
      <c r="I123" s="51">
        <f t="shared" si="16"/>
        <v>51.323999999999998</v>
      </c>
      <c r="J123" s="51">
        <f t="shared" si="16"/>
        <v>6.4000000000000001E-2</v>
      </c>
      <c r="K123" s="51">
        <f t="shared" si="16"/>
        <v>2.1480000000000001</v>
      </c>
      <c r="L123" s="51">
        <f t="shared" si="16"/>
        <v>132.94</v>
      </c>
      <c r="M123" s="51">
        <f t="shared" si="16"/>
        <v>276.60000000000002</v>
      </c>
      <c r="N123" s="51">
        <f t="shared" si="16"/>
        <v>145.03</v>
      </c>
      <c r="O123" s="51">
        <f t="shared" si="16"/>
        <v>5.444</v>
      </c>
    </row>
    <row r="124" spans="1:16" s="37" customFormat="1">
      <c r="A124" s="106"/>
      <c r="B124" s="106" t="s">
        <v>97</v>
      </c>
      <c r="C124" s="93">
        <f t="shared" ref="C124:O124" si="17">C123+C112</f>
        <v>1280</v>
      </c>
      <c r="D124" s="88">
        <f t="shared" si="17"/>
        <v>29.6</v>
      </c>
      <c r="E124" s="88">
        <f t="shared" si="17"/>
        <v>41.290000000000006</v>
      </c>
      <c r="F124" s="88">
        <f t="shared" si="17"/>
        <v>168.44</v>
      </c>
      <c r="G124" s="88">
        <f t="shared" si="17"/>
        <v>1182.76</v>
      </c>
      <c r="H124" s="88">
        <f t="shared" si="17"/>
        <v>0.45800000000000002</v>
      </c>
      <c r="I124" s="88">
        <f t="shared" si="17"/>
        <v>62.583999999999996</v>
      </c>
      <c r="J124" s="88">
        <f t="shared" si="17"/>
        <v>0.314</v>
      </c>
      <c r="K124" s="88">
        <f t="shared" si="17"/>
        <v>2.9180000000000001</v>
      </c>
      <c r="L124" s="88">
        <f t="shared" si="17"/>
        <v>277.79000000000002</v>
      </c>
      <c r="M124" s="88">
        <f t="shared" si="17"/>
        <v>635.18000000000006</v>
      </c>
      <c r="N124" s="88">
        <f t="shared" si="17"/>
        <v>223.41</v>
      </c>
      <c r="O124" s="88">
        <f t="shared" si="17"/>
        <v>8.1739999999999995</v>
      </c>
    </row>
    <row r="125" spans="1:16" s="37" customFormat="1">
      <c r="A125" s="241" t="s">
        <v>98</v>
      </c>
      <c r="B125" s="241"/>
      <c r="C125" s="241"/>
      <c r="D125" s="241"/>
      <c r="E125" s="241"/>
      <c r="F125" s="241"/>
      <c r="G125" s="241"/>
      <c r="H125" s="89"/>
      <c r="I125" s="89"/>
      <c r="J125" s="89"/>
      <c r="K125" s="89"/>
      <c r="L125" s="89"/>
      <c r="M125" s="89"/>
      <c r="N125" s="89"/>
      <c r="O125" s="89"/>
    </row>
    <row r="126" spans="1:16" s="37" customFormat="1">
      <c r="A126" s="246" t="s">
        <v>19</v>
      </c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</row>
    <row r="127" spans="1:16" s="37" customFormat="1" ht="25.5">
      <c r="A127" s="220">
        <v>178</v>
      </c>
      <c r="B127" s="214" t="s">
        <v>249</v>
      </c>
      <c r="C127" s="203">
        <v>200</v>
      </c>
      <c r="D127" s="203">
        <v>4.8</v>
      </c>
      <c r="E127" s="203">
        <v>11</v>
      </c>
      <c r="F127" s="203">
        <v>33.799999999999997</v>
      </c>
      <c r="G127" s="203">
        <v>253.8</v>
      </c>
      <c r="H127" s="203">
        <v>1.5</v>
      </c>
      <c r="I127" s="203">
        <v>0.34</v>
      </c>
      <c r="J127" s="203">
        <v>0.05</v>
      </c>
      <c r="K127" s="203">
        <v>0.3</v>
      </c>
      <c r="L127" s="203">
        <v>27.34</v>
      </c>
      <c r="M127" s="203">
        <v>124</v>
      </c>
      <c r="N127" s="203">
        <v>44.6</v>
      </c>
      <c r="O127" s="203">
        <v>1.4</v>
      </c>
    </row>
    <row r="128" spans="1:16" s="37" customFormat="1">
      <c r="A128" s="220">
        <v>377</v>
      </c>
      <c r="B128" s="214" t="s">
        <v>196</v>
      </c>
      <c r="C128" s="203">
        <v>200</v>
      </c>
      <c r="D128" s="198">
        <v>0.3</v>
      </c>
      <c r="E128" s="198">
        <v>0.1</v>
      </c>
      <c r="F128" s="198">
        <v>15.2</v>
      </c>
      <c r="G128" s="198">
        <v>59</v>
      </c>
      <c r="H128" s="198">
        <v>4.0000000000000001E-3</v>
      </c>
      <c r="I128" s="198">
        <v>2.9</v>
      </c>
      <c r="J128" s="198">
        <v>0</v>
      </c>
      <c r="K128" s="198">
        <v>0.01</v>
      </c>
      <c r="L128" s="198">
        <v>7.8</v>
      </c>
      <c r="M128" s="198">
        <v>5.2</v>
      </c>
      <c r="N128" s="198">
        <v>9.6999999999999993</v>
      </c>
      <c r="O128" s="198">
        <v>0.9</v>
      </c>
    </row>
    <row r="129" spans="1:15" s="134" customFormat="1" ht="15">
      <c r="A129" s="224"/>
      <c r="B129" s="199" t="s">
        <v>217</v>
      </c>
      <c r="C129" s="203">
        <v>20</v>
      </c>
      <c r="D129" s="203">
        <v>1.1000000000000001</v>
      </c>
      <c r="E129" s="203">
        <v>0.2</v>
      </c>
      <c r="F129" s="203">
        <v>9.8800000000000008</v>
      </c>
      <c r="G129" s="203">
        <v>45.72</v>
      </c>
      <c r="H129" s="203">
        <v>0.02</v>
      </c>
      <c r="I129" s="203">
        <v>0</v>
      </c>
      <c r="J129" s="203">
        <v>0</v>
      </c>
      <c r="K129" s="203">
        <v>0.26</v>
      </c>
      <c r="L129" s="203">
        <v>4.5999999999999996</v>
      </c>
      <c r="M129" s="203">
        <v>17.399999999999999</v>
      </c>
      <c r="N129" s="203">
        <v>6.6</v>
      </c>
      <c r="O129" s="203">
        <v>0.22</v>
      </c>
    </row>
    <row r="130" spans="1:15" s="37" customFormat="1">
      <c r="A130" s="220">
        <v>14</v>
      </c>
      <c r="B130" s="214" t="s">
        <v>151</v>
      </c>
      <c r="C130" s="203">
        <v>10</v>
      </c>
      <c r="D130" s="203">
        <v>0.08</v>
      </c>
      <c r="E130" s="203">
        <v>7.25</v>
      </c>
      <c r="F130" s="203">
        <v>0.13</v>
      </c>
      <c r="G130" s="203">
        <v>66</v>
      </c>
      <c r="H130" s="203">
        <v>0</v>
      </c>
      <c r="I130" s="203">
        <v>0</v>
      </c>
      <c r="J130" s="203">
        <v>0.04</v>
      </c>
      <c r="K130" s="203">
        <v>0.11</v>
      </c>
      <c r="L130" s="203">
        <v>2.4</v>
      </c>
      <c r="M130" s="203">
        <v>3</v>
      </c>
      <c r="N130" s="203">
        <v>0</v>
      </c>
      <c r="O130" s="203">
        <v>0.02</v>
      </c>
    </row>
    <row r="131" spans="1:15" s="107" customFormat="1">
      <c r="A131" s="211"/>
      <c r="B131" s="162" t="s">
        <v>219</v>
      </c>
      <c r="C131" s="167">
        <v>100</v>
      </c>
      <c r="D131" s="167">
        <v>1.5</v>
      </c>
      <c r="E131" s="168">
        <v>0.5</v>
      </c>
      <c r="F131" s="167">
        <v>21</v>
      </c>
      <c r="G131" s="167">
        <v>96</v>
      </c>
      <c r="H131" s="167">
        <v>0.04</v>
      </c>
      <c r="I131" s="167">
        <v>10</v>
      </c>
      <c r="J131" s="167">
        <v>0</v>
      </c>
      <c r="K131" s="167">
        <v>0.4</v>
      </c>
      <c r="L131" s="167">
        <v>8</v>
      </c>
      <c r="M131" s="167">
        <v>28</v>
      </c>
      <c r="N131" s="167">
        <v>42</v>
      </c>
      <c r="O131" s="167">
        <v>0.6</v>
      </c>
    </row>
    <row r="132" spans="1:15" s="37" customFormat="1" hidden="1">
      <c r="A132" s="66"/>
      <c r="B132" s="65"/>
      <c r="C132" s="66"/>
      <c r="D132" s="82"/>
      <c r="E132" s="82"/>
      <c r="F132" s="82"/>
      <c r="G132" s="82"/>
      <c r="H132" s="82"/>
      <c r="I132" s="82"/>
      <c r="J132" s="64"/>
      <c r="K132" s="64"/>
      <c r="L132" s="82"/>
      <c r="M132" s="64"/>
      <c r="N132" s="82"/>
      <c r="O132" s="82"/>
    </row>
    <row r="133" spans="1:15" s="37" customFormat="1">
      <c r="B133" s="49" t="s">
        <v>25</v>
      </c>
      <c r="C133" s="50">
        <f t="shared" ref="C133:O133" si="18">SUM(C127:C132)</f>
        <v>530</v>
      </c>
      <c r="D133" s="51">
        <f t="shared" si="18"/>
        <v>7.7799999999999994</v>
      </c>
      <c r="E133" s="51">
        <f t="shared" si="18"/>
        <v>19.049999999999997</v>
      </c>
      <c r="F133" s="51">
        <f t="shared" si="18"/>
        <v>80.010000000000005</v>
      </c>
      <c r="G133" s="51">
        <f t="shared" si="18"/>
        <v>520.52</v>
      </c>
      <c r="H133" s="51">
        <f t="shared" si="18"/>
        <v>1.5640000000000001</v>
      </c>
      <c r="I133" s="51">
        <f t="shared" si="18"/>
        <v>13.24</v>
      </c>
      <c r="J133" s="51">
        <f t="shared" si="18"/>
        <v>0.09</v>
      </c>
      <c r="K133" s="51">
        <f t="shared" si="18"/>
        <v>1.08</v>
      </c>
      <c r="L133" s="51">
        <f t="shared" si="18"/>
        <v>50.14</v>
      </c>
      <c r="M133" s="51">
        <f t="shared" si="18"/>
        <v>177.6</v>
      </c>
      <c r="N133" s="51">
        <f t="shared" si="18"/>
        <v>102.9</v>
      </c>
      <c r="O133" s="51">
        <f t="shared" si="18"/>
        <v>3.14</v>
      </c>
    </row>
    <row r="134" spans="1:15" s="37" customFormat="1" ht="15" customHeight="1">
      <c r="A134" s="246" t="s">
        <v>26</v>
      </c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</row>
    <row r="135" spans="1:15" s="37" customFormat="1" ht="25.5">
      <c r="A135" s="220">
        <v>52</v>
      </c>
      <c r="B135" s="199" t="s">
        <v>250</v>
      </c>
      <c r="C135" s="203">
        <v>65</v>
      </c>
      <c r="D135" s="203">
        <v>0.8</v>
      </c>
      <c r="E135" s="203">
        <v>5.4</v>
      </c>
      <c r="F135" s="203">
        <v>5.5</v>
      </c>
      <c r="G135" s="203">
        <v>73</v>
      </c>
      <c r="H135" s="203">
        <v>0.1</v>
      </c>
      <c r="I135" s="203">
        <v>3.58</v>
      </c>
      <c r="J135" s="203">
        <v>0</v>
      </c>
      <c r="K135" s="203">
        <v>0</v>
      </c>
      <c r="L135" s="203">
        <v>174.2</v>
      </c>
      <c r="M135" s="203">
        <v>102.5</v>
      </c>
      <c r="N135" s="203">
        <v>19.059999999999999</v>
      </c>
      <c r="O135" s="203">
        <v>0.9</v>
      </c>
    </row>
    <row r="136" spans="1:15" s="37" customFormat="1" ht="15.75" customHeight="1">
      <c r="A136" s="220"/>
      <c r="B136" s="199" t="s">
        <v>251</v>
      </c>
      <c r="C136" s="203">
        <v>250</v>
      </c>
      <c r="D136" s="203">
        <v>4.9000000000000004</v>
      </c>
      <c r="E136" s="203">
        <v>5.33</v>
      </c>
      <c r="F136" s="203">
        <v>19.93</v>
      </c>
      <c r="G136" s="203">
        <v>144.43</v>
      </c>
      <c r="H136" s="203">
        <v>1.4999999999999999E-2</v>
      </c>
      <c r="I136" s="203">
        <v>2.83</v>
      </c>
      <c r="J136" s="203">
        <v>0</v>
      </c>
      <c r="K136" s="203">
        <v>2.4500000000000002</v>
      </c>
      <c r="L136" s="203">
        <v>42.68</v>
      </c>
      <c r="M136" s="203">
        <v>137.78</v>
      </c>
      <c r="N136" s="203">
        <v>38.25</v>
      </c>
      <c r="O136" s="203">
        <v>1.83</v>
      </c>
    </row>
    <row r="137" spans="1:15" s="37" customFormat="1" ht="25.5">
      <c r="A137" s="220">
        <v>169</v>
      </c>
      <c r="B137" s="214" t="s">
        <v>235</v>
      </c>
      <c r="C137" s="210">
        <v>200</v>
      </c>
      <c r="D137" s="210">
        <v>3.82</v>
      </c>
      <c r="E137" s="210">
        <v>21.3</v>
      </c>
      <c r="F137" s="210">
        <v>9.86</v>
      </c>
      <c r="G137" s="210">
        <v>252</v>
      </c>
      <c r="H137" s="210">
        <v>0.06</v>
      </c>
      <c r="I137" s="210">
        <v>16.100000000000001</v>
      </c>
      <c r="J137" s="210">
        <v>0</v>
      </c>
      <c r="K137" s="210">
        <v>0.46</v>
      </c>
      <c r="L137" s="210">
        <v>111.86</v>
      </c>
      <c r="M137" s="210">
        <v>79.42</v>
      </c>
      <c r="N137" s="210">
        <v>29.92</v>
      </c>
      <c r="O137" s="210">
        <v>0.96</v>
      </c>
    </row>
    <row r="138" spans="1:15" s="37" customFormat="1" ht="27" customHeight="1">
      <c r="A138" s="220">
        <v>352</v>
      </c>
      <c r="B138" s="199" t="s">
        <v>201</v>
      </c>
      <c r="C138" s="203">
        <v>200</v>
      </c>
      <c r="D138" s="203">
        <v>0.24</v>
      </c>
      <c r="E138" s="203">
        <v>0.12</v>
      </c>
      <c r="F138" s="203">
        <v>35.76</v>
      </c>
      <c r="G138" s="203">
        <v>145.08000000000001</v>
      </c>
      <c r="H138" s="203">
        <v>0</v>
      </c>
      <c r="I138" s="203">
        <v>18</v>
      </c>
      <c r="J138" s="203">
        <v>0</v>
      </c>
      <c r="K138" s="203">
        <v>0.18</v>
      </c>
      <c r="L138" s="203">
        <v>8.1999999999999993</v>
      </c>
      <c r="M138" s="203">
        <v>6.42</v>
      </c>
      <c r="N138" s="203">
        <v>0.96</v>
      </c>
      <c r="O138" s="203">
        <v>0.28000000000000003</v>
      </c>
    </row>
    <row r="139" spans="1:15" s="37" customFormat="1">
      <c r="A139" s="214"/>
      <c r="B139" s="199" t="s">
        <v>34</v>
      </c>
      <c r="C139" s="203">
        <v>40</v>
      </c>
      <c r="D139" s="203">
        <v>2.2400000000000002</v>
      </c>
      <c r="E139" s="203">
        <v>0.44</v>
      </c>
      <c r="F139" s="203">
        <v>19.760000000000002</v>
      </c>
      <c r="G139" s="203">
        <v>91.96</v>
      </c>
      <c r="H139" s="203">
        <v>0.04</v>
      </c>
      <c r="I139" s="203">
        <v>0</v>
      </c>
      <c r="J139" s="203">
        <v>0</v>
      </c>
      <c r="K139" s="203">
        <v>0.36</v>
      </c>
      <c r="L139" s="203">
        <v>9.1999999999999993</v>
      </c>
      <c r="M139" s="203">
        <v>42.4</v>
      </c>
      <c r="N139" s="203">
        <v>10</v>
      </c>
      <c r="O139" s="203">
        <v>1.24</v>
      </c>
    </row>
    <row r="140" spans="1:15" s="37" customFormat="1" ht="14.25" hidden="1" customHeight="1">
      <c r="A140" s="158"/>
      <c r="B140" s="184"/>
      <c r="C140" s="216"/>
      <c r="D140" s="159"/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</row>
    <row r="141" spans="1:15" s="37" customFormat="1">
      <c r="A141" s="27"/>
      <c r="B141" s="49" t="s">
        <v>35</v>
      </c>
      <c r="C141" s="50">
        <f t="shared" ref="C141:O141" si="19">SUM(C135:C140)</f>
        <v>755</v>
      </c>
      <c r="D141" s="51">
        <f t="shared" si="19"/>
        <v>12</v>
      </c>
      <c r="E141" s="51">
        <f t="shared" si="19"/>
        <v>32.589999999999996</v>
      </c>
      <c r="F141" s="51">
        <f t="shared" si="19"/>
        <v>90.81</v>
      </c>
      <c r="G141" s="51">
        <f t="shared" si="19"/>
        <v>706.47</v>
      </c>
      <c r="H141" s="51">
        <f t="shared" si="19"/>
        <v>0.215</v>
      </c>
      <c r="I141" s="51">
        <f t="shared" si="19"/>
        <v>40.510000000000005</v>
      </c>
      <c r="J141" s="51">
        <f t="shared" si="19"/>
        <v>0</v>
      </c>
      <c r="K141" s="51">
        <f t="shared" si="19"/>
        <v>3.45</v>
      </c>
      <c r="L141" s="51">
        <f t="shared" si="19"/>
        <v>346.14</v>
      </c>
      <c r="M141" s="51">
        <f t="shared" si="19"/>
        <v>368.52</v>
      </c>
      <c r="N141" s="51">
        <f t="shared" si="19"/>
        <v>98.19</v>
      </c>
      <c r="O141" s="51">
        <f t="shared" si="19"/>
        <v>5.21</v>
      </c>
    </row>
    <row r="142" spans="1:15" s="37" customFormat="1">
      <c r="A142" s="27"/>
      <c r="B142" s="86" t="s">
        <v>103</v>
      </c>
      <c r="C142" s="93">
        <f t="shared" ref="C142:O142" si="20">C141+C133</f>
        <v>1285</v>
      </c>
      <c r="D142" s="88">
        <f t="shared" si="20"/>
        <v>19.78</v>
      </c>
      <c r="E142" s="88">
        <f t="shared" si="20"/>
        <v>51.639999999999993</v>
      </c>
      <c r="F142" s="88">
        <f t="shared" si="20"/>
        <v>170.82</v>
      </c>
      <c r="G142" s="88">
        <f t="shared" si="20"/>
        <v>1226.99</v>
      </c>
      <c r="H142" s="88">
        <f t="shared" si="20"/>
        <v>1.7790000000000001</v>
      </c>
      <c r="I142" s="88">
        <f t="shared" si="20"/>
        <v>53.750000000000007</v>
      </c>
      <c r="J142" s="88">
        <f t="shared" si="20"/>
        <v>0.09</v>
      </c>
      <c r="K142" s="88">
        <f t="shared" si="20"/>
        <v>4.53</v>
      </c>
      <c r="L142" s="88">
        <f t="shared" si="20"/>
        <v>396.28</v>
      </c>
      <c r="M142" s="88">
        <f t="shared" si="20"/>
        <v>546.12</v>
      </c>
      <c r="N142" s="88">
        <f t="shared" si="20"/>
        <v>201.09</v>
      </c>
      <c r="O142" s="88">
        <f t="shared" si="20"/>
        <v>8.35</v>
      </c>
    </row>
    <row r="143" spans="1:15" s="37" customFormat="1">
      <c r="A143" s="241" t="s">
        <v>104</v>
      </c>
      <c r="B143" s="241"/>
      <c r="C143" s="241"/>
      <c r="D143" s="241"/>
      <c r="E143" s="241"/>
      <c r="F143" s="241"/>
      <c r="G143" s="241"/>
      <c r="H143" s="89"/>
      <c r="I143" s="89"/>
      <c r="J143" s="89"/>
      <c r="K143" s="89"/>
      <c r="L143" s="89"/>
      <c r="M143" s="89"/>
      <c r="N143" s="89"/>
      <c r="O143" s="89"/>
    </row>
    <row r="144" spans="1:15" s="37" customFormat="1">
      <c r="A144" s="246" t="s">
        <v>19</v>
      </c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</row>
    <row r="145" spans="1:15" s="37" customFormat="1" ht="22.5" customHeight="1">
      <c r="A145" s="220">
        <v>185</v>
      </c>
      <c r="B145" s="214" t="s">
        <v>252</v>
      </c>
      <c r="C145" s="215">
        <v>200</v>
      </c>
      <c r="D145" s="215">
        <v>7.24</v>
      </c>
      <c r="E145" s="215">
        <v>14.22</v>
      </c>
      <c r="F145" s="215">
        <v>44.78</v>
      </c>
      <c r="G145" s="215">
        <v>336</v>
      </c>
      <c r="H145" s="215">
        <v>0.14000000000000001</v>
      </c>
      <c r="I145" s="215">
        <v>0.02</v>
      </c>
      <c r="J145" s="215">
        <v>0.01</v>
      </c>
      <c r="K145" s="215">
        <v>1.58</v>
      </c>
      <c r="L145" s="215">
        <v>39</v>
      </c>
      <c r="M145" s="215">
        <v>140.5</v>
      </c>
      <c r="N145" s="215">
        <v>47.3</v>
      </c>
      <c r="O145" s="215">
        <v>1.76</v>
      </c>
    </row>
    <row r="146" spans="1:15" s="37" customFormat="1" ht="15.75" customHeight="1">
      <c r="A146" s="220">
        <v>378</v>
      </c>
      <c r="B146" s="214" t="s">
        <v>149</v>
      </c>
      <c r="C146" s="203">
        <v>200</v>
      </c>
      <c r="D146" s="203">
        <v>1.52</v>
      </c>
      <c r="E146" s="203">
        <v>1.35</v>
      </c>
      <c r="F146" s="203">
        <v>15.9</v>
      </c>
      <c r="G146" s="203">
        <v>81</v>
      </c>
      <c r="H146" s="203">
        <v>0.04</v>
      </c>
      <c r="I146" s="203">
        <v>1.33</v>
      </c>
      <c r="J146" s="203">
        <v>1E-3</v>
      </c>
      <c r="K146" s="203">
        <v>0</v>
      </c>
      <c r="L146" s="203">
        <v>126.6</v>
      </c>
      <c r="M146" s="203">
        <v>92.8</v>
      </c>
      <c r="N146" s="203">
        <v>15.4</v>
      </c>
      <c r="O146" s="203">
        <v>0.41</v>
      </c>
    </row>
    <row r="147" spans="1:15" s="37" customFormat="1" ht="13.5" customHeight="1">
      <c r="A147" s="220"/>
      <c r="B147" s="199" t="s">
        <v>217</v>
      </c>
      <c r="C147" s="203">
        <v>20</v>
      </c>
      <c r="D147" s="203">
        <v>1.1000000000000001</v>
      </c>
      <c r="E147" s="203">
        <v>0.2</v>
      </c>
      <c r="F147" s="203">
        <v>9.8800000000000008</v>
      </c>
      <c r="G147" s="203">
        <v>45.72</v>
      </c>
      <c r="H147" s="203">
        <v>0.02</v>
      </c>
      <c r="I147" s="203">
        <v>0</v>
      </c>
      <c r="J147" s="203">
        <v>0</v>
      </c>
      <c r="K147" s="203">
        <v>0.26</v>
      </c>
      <c r="L147" s="203">
        <v>4.5999999999999996</v>
      </c>
      <c r="M147" s="203">
        <v>17.399999999999999</v>
      </c>
      <c r="N147" s="203">
        <v>6.6</v>
      </c>
      <c r="O147" s="203">
        <v>0.22</v>
      </c>
    </row>
    <row r="148" spans="1:15" s="37" customFormat="1">
      <c r="A148" s="220">
        <v>14</v>
      </c>
      <c r="B148" s="214" t="s">
        <v>151</v>
      </c>
      <c r="C148" s="203">
        <v>10</v>
      </c>
      <c r="D148" s="203">
        <v>0.08</v>
      </c>
      <c r="E148" s="203">
        <v>7.25</v>
      </c>
      <c r="F148" s="203">
        <v>0.13</v>
      </c>
      <c r="G148" s="203">
        <v>66</v>
      </c>
      <c r="H148" s="203">
        <v>0</v>
      </c>
      <c r="I148" s="203">
        <v>0</v>
      </c>
      <c r="J148" s="203">
        <v>0.04</v>
      </c>
      <c r="K148" s="203">
        <v>0.11</v>
      </c>
      <c r="L148" s="203">
        <v>2.4</v>
      </c>
      <c r="M148" s="203">
        <v>3</v>
      </c>
      <c r="N148" s="203">
        <v>0</v>
      </c>
      <c r="O148" s="203">
        <v>0.02</v>
      </c>
    </row>
    <row r="149" spans="1:15" s="37" customFormat="1" hidden="1">
      <c r="A149" s="158"/>
      <c r="B149" s="184"/>
      <c r="C149" s="158"/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</row>
    <row r="150" spans="1:15" s="107" customFormat="1" ht="15.75" hidden="1" customHeight="1">
      <c r="A150" s="101"/>
      <c r="B150" s="53"/>
      <c r="C150" s="54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1:15" s="107" customFormat="1">
      <c r="B151" s="113" t="s">
        <v>25</v>
      </c>
      <c r="C151" s="114">
        <f t="shared" ref="C151:O151" si="21">SUM(C145:C150)</f>
        <v>430</v>
      </c>
      <c r="D151" s="115">
        <f t="shared" si="21"/>
        <v>9.94</v>
      </c>
      <c r="E151" s="115">
        <f t="shared" si="21"/>
        <v>23.02</v>
      </c>
      <c r="F151" s="115">
        <f t="shared" si="21"/>
        <v>70.69</v>
      </c>
      <c r="G151" s="115">
        <f t="shared" si="21"/>
        <v>528.72</v>
      </c>
      <c r="H151" s="115">
        <f t="shared" si="21"/>
        <v>0.2</v>
      </c>
      <c r="I151" s="115">
        <f t="shared" si="21"/>
        <v>1.35</v>
      </c>
      <c r="J151" s="115">
        <f t="shared" si="21"/>
        <v>5.1000000000000004E-2</v>
      </c>
      <c r="K151" s="115">
        <f t="shared" si="21"/>
        <v>1.9500000000000002</v>
      </c>
      <c r="L151" s="115">
        <f t="shared" si="21"/>
        <v>172.6</v>
      </c>
      <c r="M151" s="115">
        <f t="shared" si="21"/>
        <v>253.70000000000002</v>
      </c>
      <c r="N151" s="115">
        <f t="shared" si="21"/>
        <v>69.3</v>
      </c>
      <c r="O151" s="115">
        <f t="shared" si="21"/>
        <v>2.41</v>
      </c>
    </row>
    <row r="152" spans="1:15" s="37" customFormat="1">
      <c r="A152" s="246" t="s">
        <v>26</v>
      </c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</row>
    <row r="153" spans="1:15" s="37" customFormat="1" ht="25.5">
      <c r="A153" s="220">
        <v>24</v>
      </c>
      <c r="B153" s="214" t="s">
        <v>253</v>
      </c>
      <c r="C153" s="203">
        <v>60</v>
      </c>
      <c r="D153" s="203">
        <v>0.56999999999999995</v>
      </c>
      <c r="E153" s="203">
        <v>3.6</v>
      </c>
      <c r="F153" s="203">
        <v>1.8</v>
      </c>
      <c r="G153" s="203">
        <v>42.36</v>
      </c>
      <c r="H153" s="203">
        <v>0.02</v>
      </c>
      <c r="I153" s="203">
        <v>5.66</v>
      </c>
      <c r="J153" s="203">
        <v>0</v>
      </c>
      <c r="K153" s="203">
        <v>0.3</v>
      </c>
      <c r="L153" s="203">
        <v>16.3</v>
      </c>
      <c r="M153" s="203">
        <v>18.059999999999999</v>
      </c>
      <c r="N153" s="203">
        <v>9.9</v>
      </c>
      <c r="O153" s="203">
        <v>0.46</v>
      </c>
    </row>
    <row r="154" spans="1:15" s="37" customFormat="1" ht="15.75" customHeight="1">
      <c r="A154" s="220">
        <v>101</v>
      </c>
      <c r="B154" s="199" t="s">
        <v>254</v>
      </c>
      <c r="C154" s="203">
        <v>250</v>
      </c>
      <c r="D154" s="203">
        <v>1.9</v>
      </c>
      <c r="E154" s="203">
        <v>2.7</v>
      </c>
      <c r="F154" s="203">
        <v>12.11</v>
      </c>
      <c r="G154" s="203">
        <v>85.75</v>
      </c>
      <c r="H154" s="203">
        <v>0.1</v>
      </c>
      <c r="I154" s="203">
        <v>8.25</v>
      </c>
      <c r="J154" s="203">
        <v>2.3E-2</v>
      </c>
      <c r="K154" s="203">
        <v>0.3</v>
      </c>
      <c r="L154" s="203">
        <v>26.7</v>
      </c>
      <c r="M154" s="203">
        <v>56</v>
      </c>
      <c r="N154" s="203">
        <v>24.9</v>
      </c>
      <c r="O154" s="203">
        <v>0.5</v>
      </c>
    </row>
    <row r="155" spans="1:15" s="37" customFormat="1" ht="15.75" customHeight="1">
      <c r="A155" s="220">
        <v>143</v>
      </c>
      <c r="B155" s="214" t="s">
        <v>158</v>
      </c>
      <c r="C155" s="203">
        <v>150</v>
      </c>
      <c r="D155" s="203">
        <v>3.53</v>
      </c>
      <c r="E155" s="203">
        <v>12.7</v>
      </c>
      <c r="F155" s="203">
        <v>2.29</v>
      </c>
      <c r="G155" s="203">
        <v>202.86</v>
      </c>
      <c r="H155" s="203">
        <v>0.09</v>
      </c>
      <c r="I155" s="203">
        <v>15.37</v>
      </c>
      <c r="J155" s="203">
        <v>6.5000000000000002E-2</v>
      </c>
      <c r="K155" s="203">
        <v>2.0699999999999998</v>
      </c>
      <c r="L155" s="203">
        <v>63.09</v>
      </c>
      <c r="M155" s="203">
        <v>67.290000000000006</v>
      </c>
      <c r="N155" s="203">
        <v>16.260000000000002</v>
      </c>
      <c r="O155" s="203">
        <v>0.86</v>
      </c>
    </row>
    <row r="156" spans="1:15" s="37" customFormat="1" ht="27" customHeight="1">
      <c r="A156" s="220"/>
      <c r="B156" s="214" t="s">
        <v>255</v>
      </c>
      <c r="C156" s="203">
        <v>195</v>
      </c>
      <c r="D156" s="203">
        <v>6.58</v>
      </c>
      <c r="E156" s="203">
        <v>10.64</v>
      </c>
      <c r="F156" s="203">
        <v>27.22</v>
      </c>
      <c r="G156" s="203">
        <v>230.96</v>
      </c>
      <c r="H156" s="203">
        <v>0.15</v>
      </c>
      <c r="I156" s="203">
        <v>8.67</v>
      </c>
      <c r="J156" s="203">
        <v>0.04</v>
      </c>
      <c r="K156" s="203"/>
      <c r="L156" s="203">
        <v>139.34</v>
      </c>
      <c r="M156" s="203">
        <v>160.94999999999999</v>
      </c>
      <c r="N156" s="203">
        <v>72.319999999999993</v>
      </c>
      <c r="O156" s="203">
        <v>1.64</v>
      </c>
    </row>
    <row r="157" spans="1:15" s="138" customFormat="1" ht="13.5" customHeight="1">
      <c r="A157" s="214"/>
      <c r="B157" s="199" t="s">
        <v>231</v>
      </c>
      <c r="C157" s="203">
        <v>200</v>
      </c>
      <c r="D157" s="203">
        <v>2</v>
      </c>
      <c r="E157" s="203">
        <v>0.12</v>
      </c>
      <c r="F157" s="203">
        <v>20.2</v>
      </c>
      <c r="G157" s="203">
        <v>92</v>
      </c>
      <c r="H157" s="203">
        <v>0.01</v>
      </c>
      <c r="I157" s="203">
        <v>4</v>
      </c>
      <c r="J157" s="203">
        <v>0</v>
      </c>
      <c r="K157" s="203">
        <v>0.2</v>
      </c>
      <c r="L157" s="203">
        <v>17</v>
      </c>
      <c r="M157" s="203">
        <v>14</v>
      </c>
      <c r="N157" s="203">
        <v>8</v>
      </c>
      <c r="O157" s="203">
        <v>0.6</v>
      </c>
    </row>
    <row r="158" spans="1:15" s="37" customFormat="1">
      <c r="A158" s="214"/>
      <c r="B158" s="199" t="s">
        <v>34</v>
      </c>
      <c r="C158" s="203">
        <v>40</v>
      </c>
      <c r="D158" s="203">
        <v>2.2400000000000002</v>
      </c>
      <c r="E158" s="203">
        <v>0.44</v>
      </c>
      <c r="F158" s="203">
        <v>19.760000000000002</v>
      </c>
      <c r="G158" s="203">
        <v>91.96</v>
      </c>
      <c r="H158" s="203">
        <v>0.04</v>
      </c>
      <c r="I158" s="203">
        <v>0</v>
      </c>
      <c r="J158" s="203">
        <v>0</v>
      </c>
      <c r="K158" s="203">
        <v>0.36</v>
      </c>
      <c r="L158" s="203">
        <v>9.1999999999999993</v>
      </c>
      <c r="M158" s="203">
        <v>42.4</v>
      </c>
      <c r="N158" s="203">
        <v>10</v>
      </c>
      <c r="O158" s="203">
        <v>1.24</v>
      </c>
    </row>
    <row r="159" spans="1:15" s="37" customFormat="1" ht="20.25" hidden="1" customHeight="1">
      <c r="A159" s="193"/>
      <c r="B159" s="184"/>
      <c r="C159" s="158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</row>
    <row r="160" spans="1:15" s="37" customFormat="1" hidden="1">
      <c r="A160" s="66"/>
      <c r="B160" s="65"/>
      <c r="C160" s="66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</row>
    <row r="161" spans="1:15" s="37" customFormat="1" hidden="1">
      <c r="A161" s="66"/>
      <c r="B161" s="65"/>
      <c r="C161" s="85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s="37" customFormat="1">
      <c r="A162" s="27"/>
      <c r="B162" s="49" t="s">
        <v>35</v>
      </c>
      <c r="C162" s="50">
        <f t="shared" ref="C162:O162" si="22">SUM(C153:C161)</f>
        <v>895</v>
      </c>
      <c r="D162" s="51">
        <f t="shared" si="22"/>
        <v>16.82</v>
      </c>
      <c r="E162" s="51">
        <f t="shared" si="22"/>
        <v>30.200000000000003</v>
      </c>
      <c r="F162" s="51">
        <f t="shared" si="22"/>
        <v>83.38000000000001</v>
      </c>
      <c r="G162" s="51">
        <f t="shared" si="22"/>
        <v>745.8900000000001</v>
      </c>
      <c r="H162" s="51">
        <f t="shared" si="22"/>
        <v>0.41</v>
      </c>
      <c r="I162" s="51">
        <f t="shared" si="22"/>
        <v>41.95</v>
      </c>
      <c r="J162" s="51">
        <f t="shared" si="22"/>
        <v>0.128</v>
      </c>
      <c r="K162" s="51">
        <f t="shared" si="22"/>
        <v>3.23</v>
      </c>
      <c r="L162" s="51">
        <f t="shared" si="22"/>
        <v>271.63</v>
      </c>
      <c r="M162" s="51">
        <f t="shared" si="22"/>
        <v>358.7</v>
      </c>
      <c r="N162" s="51">
        <f t="shared" si="22"/>
        <v>141.38</v>
      </c>
      <c r="O162" s="51">
        <f t="shared" si="22"/>
        <v>5.3</v>
      </c>
    </row>
    <row r="163" spans="1:15" s="37" customFormat="1">
      <c r="A163" s="27"/>
      <c r="B163" s="86" t="s">
        <v>112</v>
      </c>
      <c r="C163" s="93">
        <f t="shared" ref="C163:O163" si="23">C162+C151</f>
        <v>1325</v>
      </c>
      <c r="D163" s="88">
        <f t="shared" si="23"/>
        <v>26.759999999999998</v>
      </c>
      <c r="E163" s="88">
        <f t="shared" si="23"/>
        <v>53.22</v>
      </c>
      <c r="F163" s="88">
        <f t="shared" si="23"/>
        <v>154.07</v>
      </c>
      <c r="G163" s="88">
        <f t="shared" si="23"/>
        <v>1274.6100000000001</v>
      </c>
      <c r="H163" s="88">
        <f t="shared" si="23"/>
        <v>0.61</v>
      </c>
      <c r="I163" s="88">
        <f t="shared" si="23"/>
        <v>43.300000000000004</v>
      </c>
      <c r="J163" s="88">
        <f t="shared" si="23"/>
        <v>0.17899999999999999</v>
      </c>
      <c r="K163" s="88">
        <f t="shared" si="23"/>
        <v>5.18</v>
      </c>
      <c r="L163" s="88">
        <f t="shared" si="23"/>
        <v>444.23</v>
      </c>
      <c r="M163" s="88">
        <f t="shared" si="23"/>
        <v>612.4</v>
      </c>
      <c r="N163" s="88">
        <f t="shared" si="23"/>
        <v>210.68</v>
      </c>
      <c r="O163" s="88">
        <f t="shared" si="23"/>
        <v>7.71</v>
      </c>
    </row>
    <row r="164" spans="1:15" s="37" customFormat="1">
      <c r="A164" s="241" t="s">
        <v>113</v>
      </c>
      <c r="B164" s="241"/>
      <c r="C164" s="241"/>
      <c r="D164" s="241"/>
      <c r="E164" s="241"/>
      <c r="F164" s="241"/>
      <c r="G164" s="241"/>
      <c r="H164" s="89"/>
      <c r="I164" s="89"/>
      <c r="J164" s="89"/>
      <c r="K164" s="89"/>
      <c r="L164" s="89"/>
      <c r="M164" s="89"/>
      <c r="N164" s="89"/>
      <c r="O164" s="89"/>
    </row>
    <row r="165" spans="1:15" s="37" customFormat="1">
      <c r="A165" s="246" t="s">
        <v>19</v>
      </c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</row>
    <row r="166" spans="1:15" s="37" customFormat="1">
      <c r="A166" s="220">
        <v>201</v>
      </c>
      <c r="B166" s="217" t="s">
        <v>256</v>
      </c>
      <c r="C166" s="203">
        <v>200</v>
      </c>
      <c r="D166" s="210">
        <v>11.9</v>
      </c>
      <c r="E166" s="210">
        <v>9.4700000000000006</v>
      </c>
      <c r="F166" s="210">
        <v>52.8</v>
      </c>
      <c r="G166" s="210">
        <v>278.76</v>
      </c>
      <c r="H166" s="210">
        <v>0.39100000000000001</v>
      </c>
      <c r="I166" s="210">
        <v>21.84</v>
      </c>
      <c r="J166" s="210">
        <v>0.05</v>
      </c>
      <c r="K166" s="210">
        <v>0.85399999999999998</v>
      </c>
      <c r="L166" s="210">
        <v>180.38</v>
      </c>
      <c r="M166" s="210">
        <v>554.4</v>
      </c>
      <c r="N166" s="210">
        <v>128.94999999999999</v>
      </c>
      <c r="O166" s="210">
        <v>6.85</v>
      </c>
    </row>
    <row r="167" spans="1:15" s="37" customFormat="1">
      <c r="A167" s="220">
        <v>376</v>
      </c>
      <c r="B167" s="214" t="s">
        <v>40</v>
      </c>
      <c r="C167" s="203">
        <v>200</v>
      </c>
      <c r="D167" s="203">
        <v>7.0000000000000007E-2</v>
      </c>
      <c r="E167" s="203">
        <v>0.02</v>
      </c>
      <c r="F167" s="203">
        <v>15</v>
      </c>
      <c r="G167" s="203">
        <v>60</v>
      </c>
      <c r="H167" s="203">
        <v>0</v>
      </c>
      <c r="I167" s="203">
        <v>0.03</v>
      </c>
      <c r="J167" s="203">
        <v>0</v>
      </c>
      <c r="K167" s="203">
        <v>0</v>
      </c>
      <c r="L167" s="203">
        <v>11.1</v>
      </c>
      <c r="M167" s="203">
        <v>2.8</v>
      </c>
      <c r="N167" s="203">
        <v>1.4</v>
      </c>
      <c r="O167" s="203">
        <v>0.28000000000000003</v>
      </c>
    </row>
    <row r="168" spans="1:15" s="37" customFormat="1">
      <c r="A168" s="220"/>
      <c r="B168" s="199" t="s">
        <v>257</v>
      </c>
      <c r="C168" s="203">
        <v>20</v>
      </c>
      <c r="D168" s="203">
        <v>1.58</v>
      </c>
      <c r="E168" s="203">
        <v>0.2</v>
      </c>
      <c r="F168" s="203">
        <v>9.66</v>
      </c>
      <c r="G168" s="203">
        <v>46.76</v>
      </c>
      <c r="H168" s="203">
        <v>0.02</v>
      </c>
      <c r="I168" s="203">
        <v>0</v>
      </c>
      <c r="J168" s="203">
        <v>0</v>
      </c>
      <c r="K168" s="203">
        <v>0.26</v>
      </c>
      <c r="L168" s="203">
        <v>4.5999999999999996</v>
      </c>
      <c r="M168" s="203">
        <v>17.399999999999999</v>
      </c>
      <c r="N168" s="203">
        <v>6.6</v>
      </c>
      <c r="O168" s="203">
        <v>0.22</v>
      </c>
    </row>
    <row r="169" spans="1:15" s="138" customFormat="1">
      <c r="A169" s="220">
        <v>14</v>
      </c>
      <c r="B169" s="214" t="s">
        <v>151</v>
      </c>
      <c r="C169" s="203">
        <v>7</v>
      </c>
      <c r="D169" s="203">
        <v>0.06</v>
      </c>
      <c r="E169" s="203">
        <v>5.08</v>
      </c>
      <c r="F169" s="203">
        <v>0.09</v>
      </c>
      <c r="G169" s="203">
        <v>46.2</v>
      </c>
      <c r="H169" s="203">
        <v>0</v>
      </c>
      <c r="I169" s="203">
        <v>0</v>
      </c>
      <c r="J169" s="203">
        <v>2.8000000000000001E-2</v>
      </c>
      <c r="K169" s="203">
        <v>0.11</v>
      </c>
      <c r="L169" s="203">
        <v>2.4</v>
      </c>
      <c r="M169" s="203">
        <v>3</v>
      </c>
      <c r="N169" s="203">
        <v>0</v>
      </c>
      <c r="O169" s="203">
        <v>0.02</v>
      </c>
    </row>
    <row r="170" spans="1:15" s="107" customFormat="1">
      <c r="A170" s="164"/>
      <c r="B170" s="162" t="s">
        <v>219</v>
      </c>
      <c r="C170" s="167">
        <v>100</v>
      </c>
      <c r="D170" s="167">
        <v>1.5</v>
      </c>
      <c r="E170" s="168">
        <v>0.5</v>
      </c>
      <c r="F170" s="167">
        <v>21</v>
      </c>
      <c r="G170" s="167">
        <v>96</v>
      </c>
      <c r="H170" s="167">
        <v>0.04</v>
      </c>
      <c r="I170" s="167">
        <v>10</v>
      </c>
      <c r="J170" s="167">
        <v>0</v>
      </c>
      <c r="K170" s="167">
        <v>0.4</v>
      </c>
      <c r="L170" s="167">
        <v>8</v>
      </c>
      <c r="M170" s="167">
        <v>28</v>
      </c>
      <c r="N170" s="167">
        <v>42</v>
      </c>
      <c r="O170" s="167">
        <v>0.6</v>
      </c>
    </row>
    <row r="171" spans="1:15" s="37" customFormat="1" ht="29.25" hidden="1" customHeight="1">
      <c r="A171" s="59"/>
      <c r="B171" s="53"/>
      <c r="C171" s="54"/>
      <c r="D171" s="56"/>
      <c r="E171" s="56"/>
      <c r="F171" s="56"/>
      <c r="G171" s="56"/>
      <c r="H171" s="56"/>
      <c r="I171" s="56"/>
      <c r="J171" s="57"/>
      <c r="K171" s="56"/>
      <c r="L171" s="56"/>
      <c r="M171" s="56"/>
      <c r="N171" s="56"/>
      <c r="O171" s="56"/>
    </row>
    <row r="172" spans="1:15" s="37" customFormat="1" hidden="1">
      <c r="A172" s="66"/>
      <c r="B172" s="53"/>
      <c r="C172" s="54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1:15" s="37" customFormat="1">
      <c r="B173" s="49" t="s">
        <v>25</v>
      </c>
      <c r="C173" s="50">
        <f t="shared" ref="C173:O173" si="24">SUM(C166:C172)</f>
        <v>527</v>
      </c>
      <c r="D173" s="51">
        <f t="shared" si="24"/>
        <v>15.110000000000001</v>
      </c>
      <c r="E173" s="51">
        <f t="shared" si="24"/>
        <v>15.27</v>
      </c>
      <c r="F173" s="51">
        <f t="shared" si="24"/>
        <v>98.55</v>
      </c>
      <c r="G173" s="51">
        <f t="shared" si="24"/>
        <v>527.72</v>
      </c>
      <c r="H173" s="51">
        <f t="shared" si="24"/>
        <v>0.45100000000000001</v>
      </c>
      <c r="I173" s="51">
        <f t="shared" si="24"/>
        <v>31.87</v>
      </c>
      <c r="J173" s="51">
        <f t="shared" si="24"/>
        <v>7.8E-2</v>
      </c>
      <c r="K173" s="51">
        <f t="shared" si="24"/>
        <v>1.6240000000000001</v>
      </c>
      <c r="L173" s="51">
        <f t="shared" si="24"/>
        <v>206.48</v>
      </c>
      <c r="M173" s="51">
        <f t="shared" si="24"/>
        <v>605.59999999999991</v>
      </c>
      <c r="N173" s="51">
        <f t="shared" si="24"/>
        <v>178.95</v>
      </c>
      <c r="O173" s="51">
        <f t="shared" si="24"/>
        <v>7.9699999999999989</v>
      </c>
    </row>
    <row r="174" spans="1:15" s="37" customFormat="1">
      <c r="A174" s="246" t="s">
        <v>26</v>
      </c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</row>
    <row r="175" spans="1:15" s="37" customFormat="1" ht="20.25" customHeight="1">
      <c r="A175" s="220">
        <v>69</v>
      </c>
      <c r="B175" s="199" t="s">
        <v>258</v>
      </c>
      <c r="C175" s="203">
        <v>60</v>
      </c>
      <c r="D175" s="203">
        <v>3.5</v>
      </c>
      <c r="E175" s="203">
        <v>6.2</v>
      </c>
      <c r="F175" s="203">
        <v>3</v>
      </c>
      <c r="G175" s="203">
        <v>75.099999999999994</v>
      </c>
      <c r="H175" s="203">
        <v>0.03</v>
      </c>
      <c r="I175" s="203">
        <v>3.55</v>
      </c>
      <c r="J175" s="203">
        <v>2E-3</v>
      </c>
      <c r="K175" s="203">
        <v>2.7</v>
      </c>
      <c r="L175" s="203">
        <v>23.1</v>
      </c>
      <c r="M175" s="203">
        <v>61.3</v>
      </c>
      <c r="N175" s="203">
        <v>11.7</v>
      </c>
      <c r="O175" s="203">
        <v>0.5</v>
      </c>
    </row>
    <row r="176" spans="1:15" s="37" customFormat="1" ht="17.25" customHeight="1">
      <c r="A176" s="220">
        <v>95</v>
      </c>
      <c r="B176" s="199" t="s">
        <v>239</v>
      </c>
      <c r="C176" s="203">
        <v>250</v>
      </c>
      <c r="D176" s="203">
        <v>1.9</v>
      </c>
      <c r="E176" s="203">
        <v>3.4</v>
      </c>
      <c r="F176" s="203">
        <v>12.5</v>
      </c>
      <c r="G176" s="203">
        <v>89</v>
      </c>
      <c r="H176" s="203">
        <v>0</v>
      </c>
      <c r="I176" s="203">
        <v>7.4</v>
      </c>
      <c r="J176" s="203">
        <v>0</v>
      </c>
      <c r="K176" s="203">
        <v>0</v>
      </c>
      <c r="L176" s="203">
        <v>38.299999999999997</v>
      </c>
      <c r="M176" s="203">
        <v>17.899999999999999</v>
      </c>
      <c r="N176" s="203">
        <v>36.799999999999997</v>
      </c>
      <c r="O176" s="203">
        <v>0.5</v>
      </c>
    </row>
    <row r="177" spans="1:15" s="37" customFormat="1" ht="38.25">
      <c r="A177" s="220">
        <v>205</v>
      </c>
      <c r="B177" s="199" t="s">
        <v>259</v>
      </c>
      <c r="C177" s="203">
        <v>200</v>
      </c>
      <c r="D177" s="203">
        <v>0.4</v>
      </c>
      <c r="E177" s="203">
        <v>5</v>
      </c>
      <c r="F177" s="203">
        <v>11.3</v>
      </c>
      <c r="G177" s="203">
        <v>92</v>
      </c>
      <c r="H177" s="203">
        <v>0.05</v>
      </c>
      <c r="I177" s="203">
        <v>3.25</v>
      </c>
      <c r="J177" s="203">
        <v>1.3</v>
      </c>
      <c r="K177" s="203">
        <v>0.5</v>
      </c>
      <c r="L177" s="203">
        <v>15.5</v>
      </c>
      <c r="M177" s="203">
        <v>31</v>
      </c>
      <c r="N177" s="203">
        <v>9.25</v>
      </c>
      <c r="O177" s="203">
        <v>0.5</v>
      </c>
    </row>
    <row r="178" spans="1:15" s="37" customFormat="1" ht="25.5">
      <c r="A178" s="220">
        <v>350</v>
      </c>
      <c r="B178" s="199" t="s">
        <v>212</v>
      </c>
      <c r="C178" s="203">
        <v>200</v>
      </c>
      <c r="D178" s="203">
        <v>0.16</v>
      </c>
      <c r="E178" s="203">
        <v>0.08</v>
      </c>
      <c r="F178" s="203">
        <v>27.5</v>
      </c>
      <c r="G178" s="203">
        <v>11.36</v>
      </c>
      <c r="H178" s="203">
        <v>0.01</v>
      </c>
      <c r="I178" s="203">
        <v>14</v>
      </c>
      <c r="J178" s="203">
        <v>0</v>
      </c>
      <c r="K178" s="203">
        <v>0.2</v>
      </c>
      <c r="L178" s="203">
        <v>8.1999999999999993</v>
      </c>
      <c r="M178" s="203">
        <v>9</v>
      </c>
      <c r="N178" s="203">
        <v>4.4000000000000004</v>
      </c>
      <c r="O178" s="203">
        <v>0.14000000000000001</v>
      </c>
    </row>
    <row r="179" spans="1:15" s="37" customFormat="1">
      <c r="A179" s="214"/>
      <c r="B179" s="199" t="s">
        <v>34</v>
      </c>
      <c r="C179" s="203">
        <v>40</v>
      </c>
      <c r="D179" s="203">
        <v>2.2400000000000002</v>
      </c>
      <c r="E179" s="203">
        <v>0.44</v>
      </c>
      <c r="F179" s="203">
        <v>19.760000000000002</v>
      </c>
      <c r="G179" s="203">
        <v>91.96</v>
      </c>
      <c r="H179" s="203">
        <v>0.04</v>
      </c>
      <c r="I179" s="203">
        <v>0</v>
      </c>
      <c r="J179" s="203">
        <v>0</v>
      </c>
      <c r="K179" s="203">
        <v>0.36</v>
      </c>
      <c r="L179" s="203">
        <v>9.1999999999999993</v>
      </c>
      <c r="M179" s="203">
        <v>42.4</v>
      </c>
      <c r="N179" s="203">
        <v>10</v>
      </c>
      <c r="O179" s="203">
        <v>1.24</v>
      </c>
    </row>
    <row r="180" spans="1:15" s="37" customFormat="1" ht="18" hidden="1" customHeight="1">
      <c r="A180" s="158"/>
      <c r="B180" s="184"/>
      <c r="C180" s="216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</row>
    <row r="181" spans="1:15" s="37" customFormat="1">
      <c r="A181" s="27"/>
      <c r="B181" s="49" t="s">
        <v>35</v>
      </c>
      <c r="C181" s="50">
        <f t="shared" ref="C181:O181" si="25">SUM(C175:C180)</f>
        <v>750</v>
      </c>
      <c r="D181" s="51">
        <f t="shared" si="25"/>
        <v>8.2000000000000011</v>
      </c>
      <c r="E181" s="51">
        <f t="shared" si="25"/>
        <v>15.12</v>
      </c>
      <c r="F181" s="51">
        <f t="shared" si="25"/>
        <v>74.06</v>
      </c>
      <c r="G181" s="51">
        <f t="shared" si="25"/>
        <v>359.42</v>
      </c>
      <c r="H181" s="51">
        <f t="shared" si="25"/>
        <v>0.13</v>
      </c>
      <c r="I181" s="51">
        <f t="shared" si="25"/>
        <v>28.2</v>
      </c>
      <c r="J181" s="51">
        <f t="shared" si="25"/>
        <v>1.302</v>
      </c>
      <c r="K181" s="51">
        <f t="shared" si="25"/>
        <v>3.7600000000000002</v>
      </c>
      <c r="L181" s="51">
        <f t="shared" si="25"/>
        <v>94.300000000000011</v>
      </c>
      <c r="M181" s="51">
        <f t="shared" si="25"/>
        <v>161.6</v>
      </c>
      <c r="N181" s="51">
        <f t="shared" si="25"/>
        <v>72.150000000000006</v>
      </c>
      <c r="O181" s="51">
        <f t="shared" si="25"/>
        <v>2.88</v>
      </c>
    </row>
    <row r="182" spans="1:15" s="37" customFormat="1">
      <c r="A182" s="27"/>
      <c r="B182" s="86" t="s">
        <v>120</v>
      </c>
      <c r="C182" s="100">
        <f t="shared" ref="C182:O182" si="26">C181+C173</f>
        <v>1277</v>
      </c>
      <c r="D182" s="88">
        <f t="shared" si="26"/>
        <v>23.310000000000002</v>
      </c>
      <c r="E182" s="88">
        <f t="shared" si="26"/>
        <v>30.39</v>
      </c>
      <c r="F182" s="88">
        <f t="shared" si="26"/>
        <v>172.61</v>
      </c>
      <c r="G182" s="88">
        <f t="shared" si="26"/>
        <v>887.1400000000001</v>
      </c>
      <c r="H182" s="88">
        <f t="shared" si="26"/>
        <v>0.58099999999999996</v>
      </c>
      <c r="I182" s="88">
        <f t="shared" si="26"/>
        <v>60.07</v>
      </c>
      <c r="J182" s="88">
        <f t="shared" si="26"/>
        <v>1.3800000000000001</v>
      </c>
      <c r="K182" s="88">
        <f t="shared" si="26"/>
        <v>5.3840000000000003</v>
      </c>
      <c r="L182" s="88">
        <f t="shared" si="26"/>
        <v>300.77999999999997</v>
      </c>
      <c r="M182" s="88">
        <f t="shared" si="26"/>
        <v>767.19999999999993</v>
      </c>
      <c r="N182" s="88">
        <f t="shared" si="26"/>
        <v>251.1</v>
      </c>
      <c r="O182" s="88">
        <f t="shared" si="26"/>
        <v>10.849999999999998</v>
      </c>
    </row>
    <row r="183" spans="1:15" s="37" customFormat="1">
      <c r="A183" s="241" t="s">
        <v>121</v>
      </c>
      <c r="B183" s="241"/>
      <c r="C183" s="241"/>
      <c r="D183" s="241"/>
      <c r="E183" s="241"/>
      <c r="F183" s="241"/>
      <c r="G183" s="241"/>
      <c r="H183" s="89"/>
      <c r="I183" s="89"/>
      <c r="J183" s="89"/>
      <c r="K183" s="89"/>
      <c r="L183" s="89"/>
      <c r="M183" s="89"/>
      <c r="N183" s="89"/>
      <c r="O183" s="89"/>
    </row>
    <row r="184" spans="1:15" s="37" customFormat="1">
      <c r="A184" s="246" t="s">
        <v>19</v>
      </c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</row>
    <row r="185" spans="1:15" s="37" customFormat="1" ht="25.5">
      <c r="A185" s="223"/>
      <c r="B185" s="214" t="s">
        <v>260</v>
      </c>
      <c r="C185" s="203">
        <v>200</v>
      </c>
      <c r="D185" s="203">
        <v>5.42</v>
      </c>
      <c r="E185" s="203">
        <v>10.15</v>
      </c>
      <c r="F185" s="203">
        <v>34.619999999999997</v>
      </c>
      <c r="G185" s="203">
        <v>248</v>
      </c>
      <c r="H185" s="203">
        <v>0.28799999999999998</v>
      </c>
      <c r="I185" s="203">
        <v>0.96</v>
      </c>
      <c r="J185" s="203">
        <v>0.8</v>
      </c>
      <c r="K185" s="203">
        <v>1.47</v>
      </c>
      <c r="L185" s="203">
        <v>25.6</v>
      </c>
      <c r="M185" s="203">
        <v>129.4</v>
      </c>
      <c r="N185" s="203">
        <v>46.68</v>
      </c>
      <c r="O185" s="203">
        <v>1.51</v>
      </c>
    </row>
    <row r="186" spans="1:15" s="37" customFormat="1" ht="25.5">
      <c r="A186" s="214"/>
      <c r="B186" s="199" t="s">
        <v>224</v>
      </c>
      <c r="C186" s="203">
        <v>200</v>
      </c>
      <c r="D186" s="203">
        <v>0</v>
      </c>
      <c r="E186" s="203">
        <v>0</v>
      </c>
      <c r="F186" s="203">
        <v>15</v>
      </c>
      <c r="G186" s="203">
        <v>60</v>
      </c>
      <c r="H186" s="203">
        <v>0</v>
      </c>
      <c r="I186" s="203">
        <v>0</v>
      </c>
      <c r="J186" s="203">
        <v>0</v>
      </c>
      <c r="K186" s="203">
        <v>0</v>
      </c>
      <c r="L186" s="203">
        <v>0.9</v>
      </c>
      <c r="M186" s="203">
        <v>0.1</v>
      </c>
      <c r="N186" s="203">
        <v>0.5</v>
      </c>
      <c r="O186" s="203">
        <v>0.3</v>
      </c>
    </row>
    <row r="187" spans="1:15" s="37" customFormat="1">
      <c r="A187" s="214"/>
      <c r="B187" s="199" t="s">
        <v>217</v>
      </c>
      <c r="C187" s="203">
        <v>20</v>
      </c>
      <c r="D187" s="203">
        <v>1.1000000000000001</v>
      </c>
      <c r="E187" s="203">
        <v>0.2</v>
      </c>
      <c r="F187" s="203">
        <v>9.8800000000000008</v>
      </c>
      <c r="G187" s="203">
        <v>45.72</v>
      </c>
      <c r="H187" s="203">
        <v>0.02</v>
      </c>
      <c r="I187" s="203">
        <v>0</v>
      </c>
      <c r="J187" s="203">
        <v>0</v>
      </c>
      <c r="K187" s="203">
        <v>0.26</v>
      </c>
      <c r="L187" s="203">
        <v>4.5999999999999996</v>
      </c>
      <c r="M187" s="203">
        <v>17.399999999999999</v>
      </c>
      <c r="N187" s="203">
        <v>6.6</v>
      </c>
      <c r="O187" s="203">
        <v>0.22</v>
      </c>
    </row>
    <row r="188" spans="1:15" s="107" customFormat="1" ht="25.5">
      <c r="A188" s="214"/>
      <c r="B188" s="199" t="s">
        <v>225</v>
      </c>
      <c r="C188" s="203">
        <v>50</v>
      </c>
      <c r="D188" s="203">
        <v>0.5</v>
      </c>
      <c r="E188" s="203">
        <v>7</v>
      </c>
      <c r="F188" s="203">
        <v>33.5</v>
      </c>
      <c r="G188" s="203">
        <v>198.5</v>
      </c>
      <c r="H188" s="203">
        <v>0</v>
      </c>
      <c r="I188" s="203">
        <v>0</v>
      </c>
      <c r="J188" s="203">
        <v>0</v>
      </c>
      <c r="K188" s="203">
        <v>0</v>
      </c>
      <c r="L188" s="203">
        <v>0</v>
      </c>
      <c r="M188" s="203">
        <v>0</v>
      </c>
      <c r="N188" s="203">
        <v>0</v>
      </c>
      <c r="O188" s="203">
        <v>0</v>
      </c>
    </row>
    <row r="189" spans="1:15" s="107" customFormat="1">
      <c r="A189" s="164"/>
      <c r="B189" s="162" t="s">
        <v>219</v>
      </c>
      <c r="C189" s="167">
        <v>100</v>
      </c>
      <c r="D189" s="167">
        <v>1.5</v>
      </c>
      <c r="E189" s="168">
        <v>0.5</v>
      </c>
      <c r="F189" s="167">
        <v>21</v>
      </c>
      <c r="G189" s="167">
        <v>96</v>
      </c>
      <c r="H189" s="167">
        <v>0.04</v>
      </c>
      <c r="I189" s="167">
        <v>10</v>
      </c>
      <c r="J189" s="167">
        <v>0</v>
      </c>
      <c r="K189" s="167">
        <v>0.4</v>
      </c>
      <c r="L189" s="167">
        <v>8</v>
      </c>
      <c r="M189" s="167">
        <v>28</v>
      </c>
      <c r="N189" s="167">
        <v>42</v>
      </c>
      <c r="O189" s="167">
        <v>0.6</v>
      </c>
    </row>
    <row r="190" spans="1:15" s="37" customFormat="1">
      <c r="B190" s="49" t="s">
        <v>25</v>
      </c>
      <c r="C190" s="50">
        <f t="shared" ref="C190:O190" si="27">SUM(C185:C189)</f>
        <v>570</v>
      </c>
      <c r="D190" s="51">
        <f t="shared" si="27"/>
        <v>8.52</v>
      </c>
      <c r="E190" s="51">
        <f t="shared" si="27"/>
        <v>17.850000000000001</v>
      </c>
      <c r="F190" s="51">
        <f t="shared" si="27"/>
        <v>114</v>
      </c>
      <c r="G190" s="51">
        <f t="shared" si="27"/>
        <v>648.22</v>
      </c>
      <c r="H190" s="51">
        <f t="shared" si="27"/>
        <v>0.34799999999999998</v>
      </c>
      <c r="I190" s="51">
        <f t="shared" si="27"/>
        <v>10.96</v>
      </c>
      <c r="J190" s="51">
        <f t="shared" si="27"/>
        <v>0.8</v>
      </c>
      <c r="K190" s="51">
        <f t="shared" si="27"/>
        <v>2.13</v>
      </c>
      <c r="L190" s="51">
        <f t="shared" si="27"/>
        <v>39.1</v>
      </c>
      <c r="M190" s="51">
        <f t="shared" si="27"/>
        <v>174.9</v>
      </c>
      <c r="N190" s="51">
        <f t="shared" si="27"/>
        <v>95.78</v>
      </c>
      <c r="O190" s="51">
        <f t="shared" si="27"/>
        <v>2.6300000000000003</v>
      </c>
    </row>
    <row r="191" spans="1:15" s="37" customFormat="1">
      <c r="A191" s="246" t="s">
        <v>26</v>
      </c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</row>
    <row r="192" spans="1:15" s="37" customFormat="1" ht="25.5">
      <c r="A192" s="220">
        <v>24</v>
      </c>
      <c r="B192" s="214" t="s">
        <v>253</v>
      </c>
      <c r="C192" s="203">
        <v>60</v>
      </c>
      <c r="D192" s="203">
        <v>0.56999999999999995</v>
      </c>
      <c r="E192" s="203">
        <v>3.6</v>
      </c>
      <c r="F192" s="203">
        <v>1.8</v>
      </c>
      <c r="G192" s="203">
        <v>42.36</v>
      </c>
      <c r="H192" s="203">
        <v>0.02</v>
      </c>
      <c r="I192" s="203">
        <v>5.66</v>
      </c>
      <c r="J192" s="203">
        <v>0</v>
      </c>
      <c r="K192" s="203">
        <v>0.3</v>
      </c>
      <c r="L192" s="203">
        <v>16.3</v>
      </c>
      <c r="M192" s="203">
        <v>18.059999999999999</v>
      </c>
      <c r="N192" s="203">
        <v>9.9</v>
      </c>
      <c r="O192" s="203">
        <v>0.46</v>
      </c>
    </row>
    <row r="193" spans="1:16" s="37" customFormat="1" ht="25.5">
      <c r="A193" s="221"/>
      <c r="B193" s="214" t="s">
        <v>261</v>
      </c>
      <c r="C193" s="203">
        <v>250</v>
      </c>
      <c r="D193" s="203">
        <v>2.2999999999999998</v>
      </c>
      <c r="E193" s="203">
        <v>4.5999999999999996</v>
      </c>
      <c r="F193" s="203">
        <v>17.399999999999999</v>
      </c>
      <c r="G193" s="203">
        <v>117</v>
      </c>
      <c r="H193" s="203">
        <v>0.01</v>
      </c>
      <c r="I193" s="203">
        <v>12.5</v>
      </c>
      <c r="J193" s="203">
        <v>0</v>
      </c>
      <c r="K193" s="203">
        <v>0</v>
      </c>
      <c r="L193" s="203">
        <v>90.5</v>
      </c>
      <c r="M193" s="203">
        <v>20.7</v>
      </c>
      <c r="N193" s="203">
        <v>91.3</v>
      </c>
      <c r="O193" s="203">
        <v>1.5</v>
      </c>
    </row>
    <row r="194" spans="1:16" s="37" customFormat="1" ht="24" customHeight="1">
      <c r="A194" s="220">
        <v>171</v>
      </c>
      <c r="B194" s="199" t="s">
        <v>240</v>
      </c>
      <c r="C194" s="203">
        <v>200</v>
      </c>
      <c r="D194" s="203">
        <v>8.5500000000000007</v>
      </c>
      <c r="E194" s="203">
        <v>11.4</v>
      </c>
      <c r="F194" s="203">
        <v>49.03</v>
      </c>
      <c r="G194" s="203">
        <v>333.75</v>
      </c>
      <c r="H194" s="203">
        <v>0.04</v>
      </c>
      <c r="I194" s="203">
        <v>0</v>
      </c>
      <c r="J194" s="203">
        <v>4.0000000000000001E-3</v>
      </c>
      <c r="K194" s="203">
        <v>0.25</v>
      </c>
      <c r="L194" s="203">
        <v>35.56</v>
      </c>
      <c r="M194" s="203">
        <v>175</v>
      </c>
      <c r="N194" s="203">
        <v>62.7</v>
      </c>
      <c r="O194" s="203">
        <v>2.0099999999999998</v>
      </c>
    </row>
    <row r="195" spans="1:16" s="37" customFormat="1" ht="25.5" customHeight="1">
      <c r="A195" s="222">
        <v>154</v>
      </c>
      <c r="B195" s="218" t="s">
        <v>262</v>
      </c>
      <c r="C195" s="219">
        <v>125</v>
      </c>
      <c r="D195" s="219">
        <v>4.4000000000000004</v>
      </c>
      <c r="E195" s="219">
        <v>9.24</v>
      </c>
      <c r="F195" s="219">
        <v>17.45</v>
      </c>
      <c r="G195" s="219">
        <v>184</v>
      </c>
      <c r="H195" s="219">
        <v>2.5000000000000001E-2</v>
      </c>
      <c r="I195" s="219">
        <v>2.774</v>
      </c>
      <c r="J195" s="219">
        <v>0.02</v>
      </c>
      <c r="K195" s="219">
        <v>9.8000000000000004E-2</v>
      </c>
      <c r="L195" s="219">
        <v>30.13</v>
      </c>
      <c r="M195" s="219">
        <v>44.8</v>
      </c>
      <c r="N195" s="219">
        <v>18.63</v>
      </c>
      <c r="O195" s="219">
        <v>0.60399999999999998</v>
      </c>
    </row>
    <row r="196" spans="1:16" s="138" customFormat="1" ht="25.5" customHeight="1">
      <c r="A196" s="220">
        <v>200</v>
      </c>
      <c r="B196" s="214" t="s">
        <v>263</v>
      </c>
      <c r="C196" s="203">
        <v>150</v>
      </c>
      <c r="D196" s="203">
        <v>11.9</v>
      </c>
      <c r="E196" s="203">
        <v>8</v>
      </c>
      <c r="F196" s="203">
        <v>35.4</v>
      </c>
      <c r="G196" s="203">
        <v>261.3</v>
      </c>
      <c r="H196" s="203">
        <v>0.188</v>
      </c>
      <c r="I196" s="203">
        <v>9.82</v>
      </c>
      <c r="J196" s="203">
        <v>4.9000000000000004</v>
      </c>
      <c r="K196" s="203">
        <v>0.30599999999999999</v>
      </c>
      <c r="L196" s="203">
        <v>52.6</v>
      </c>
      <c r="M196" s="203">
        <v>157.6</v>
      </c>
      <c r="N196" s="203">
        <v>38.96</v>
      </c>
      <c r="O196" s="203">
        <v>2</v>
      </c>
      <c r="P196" s="37"/>
    </row>
    <row r="197" spans="1:16" s="37" customFormat="1" ht="25.5">
      <c r="A197" s="220">
        <v>342</v>
      </c>
      <c r="B197" s="199" t="s">
        <v>208</v>
      </c>
      <c r="C197" s="203">
        <v>200</v>
      </c>
      <c r="D197" s="203">
        <v>0.2</v>
      </c>
      <c r="E197" s="203">
        <v>0.2</v>
      </c>
      <c r="F197" s="203">
        <v>21.2</v>
      </c>
      <c r="G197" s="203">
        <v>115</v>
      </c>
      <c r="H197" s="203">
        <v>0.01</v>
      </c>
      <c r="I197" s="203">
        <v>9.6</v>
      </c>
      <c r="J197" s="203">
        <v>0</v>
      </c>
      <c r="K197" s="203" t="s">
        <v>264</v>
      </c>
      <c r="L197" s="203">
        <v>49.3</v>
      </c>
      <c r="M197" s="203">
        <v>6.42</v>
      </c>
      <c r="N197" s="203">
        <v>4</v>
      </c>
      <c r="O197" s="203">
        <v>0.8</v>
      </c>
    </row>
    <row r="198" spans="1:16" s="37" customFormat="1" ht="13.5" customHeight="1">
      <c r="A198" s="214"/>
      <c r="B198" s="199" t="s">
        <v>34</v>
      </c>
      <c r="C198" s="203">
        <v>40</v>
      </c>
      <c r="D198" s="203">
        <v>2.2400000000000002</v>
      </c>
      <c r="E198" s="203">
        <v>0.44</v>
      </c>
      <c r="F198" s="203">
        <v>19.760000000000002</v>
      </c>
      <c r="G198" s="203">
        <v>91.96</v>
      </c>
      <c r="H198" s="203">
        <v>0.04</v>
      </c>
      <c r="I198" s="203">
        <v>0</v>
      </c>
      <c r="J198" s="203">
        <v>0</v>
      </c>
      <c r="K198" s="203">
        <v>0.36</v>
      </c>
      <c r="L198" s="203">
        <v>9.1999999999999993</v>
      </c>
      <c r="M198" s="203">
        <v>42.4</v>
      </c>
      <c r="N198" s="203">
        <v>10</v>
      </c>
      <c r="O198" s="203">
        <v>1.24</v>
      </c>
    </row>
    <row r="199" spans="1:16" s="37" customFormat="1" hidden="1">
      <c r="A199" s="158"/>
      <c r="B199" s="184"/>
      <c r="C199" s="158"/>
      <c r="D199" s="185"/>
      <c r="E199" s="185"/>
      <c r="F199" s="185"/>
      <c r="G199" s="185"/>
      <c r="H199" s="185"/>
      <c r="I199" s="185"/>
      <c r="J199" s="185"/>
      <c r="K199" s="185"/>
      <c r="L199" s="185"/>
      <c r="M199" s="185"/>
      <c r="N199" s="185"/>
      <c r="O199" s="185"/>
    </row>
    <row r="200" spans="1:16" s="37" customFormat="1" ht="18.75" hidden="1" customHeight="1">
      <c r="A200" s="66"/>
      <c r="B200" s="65"/>
      <c r="C200" s="85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6" s="156" customFormat="1">
      <c r="A201" s="154"/>
      <c r="B201" s="155" t="s">
        <v>35</v>
      </c>
      <c r="C201" s="157">
        <f t="shared" ref="C201:O201" si="28">SUM(C192:C200)</f>
        <v>1025</v>
      </c>
      <c r="D201" s="51">
        <f t="shared" si="28"/>
        <v>30.159999999999997</v>
      </c>
      <c r="E201" s="51">
        <f t="shared" si="28"/>
        <v>37.480000000000004</v>
      </c>
      <c r="F201" s="51">
        <f t="shared" si="28"/>
        <v>162.04</v>
      </c>
      <c r="G201" s="51">
        <f t="shared" si="28"/>
        <v>1145.3700000000001</v>
      </c>
      <c r="H201" s="51">
        <f t="shared" si="28"/>
        <v>0.33300000000000002</v>
      </c>
      <c r="I201" s="51">
        <f t="shared" si="28"/>
        <v>40.353999999999999</v>
      </c>
      <c r="J201" s="51">
        <f t="shared" si="28"/>
        <v>4.9240000000000004</v>
      </c>
      <c r="K201" s="51">
        <f t="shared" si="28"/>
        <v>1.3140000000000001</v>
      </c>
      <c r="L201" s="51">
        <f t="shared" si="28"/>
        <v>283.58999999999997</v>
      </c>
      <c r="M201" s="51">
        <f t="shared" si="28"/>
        <v>464.97999999999996</v>
      </c>
      <c r="N201" s="51">
        <f t="shared" si="28"/>
        <v>235.49</v>
      </c>
      <c r="O201" s="51">
        <f t="shared" si="28"/>
        <v>8.613999999999999</v>
      </c>
    </row>
    <row r="202" spans="1:16">
      <c r="A202" s="1"/>
      <c r="B202" s="31" t="s">
        <v>128</v>
      </c>
      <c r="C202" s="41">
        <f t="shared" ref="C202:O202" si="29">C201+C190</f>
        <v>1595</v>
      </c>
      <c r="D202" s="29">
        <f t="shared" si="29"/>
        <v>38.679999999999993</v>
      </c>
      <c r="E202" s="29">
        <f t="shared" si="29"/>
        <v>55.330000000000005</v>
      </c>
      <c r="F202" s="29">
        <f t="shared" si="29"/>
        <v>276.03999999999996</v>
      </c>
      <c r="G202" s="29">
        <f t="shared" si="29"/>
        <v>1793.5900000000001</v>
      </c>
      <c r="H202" s="29">
        <f t="shared" si="29"/>
        <v>0.68100000000000005</v>
      </c>
      <c r="I202" s="29">
        <f t="shared" si="29"/>
        <v>51.314</v>
      </c>
      <c r="J202" s="29">
        <f t="shared" si="29"/>
        <v>5.7240000000000002</v>
      </c>
      <c r="K202" s="29">
        <f t="shared" si="29"/>
        <v>3.444</v>
      </c>
      <c r="L202" s="29">
        <f t="shared" si="29"/>
        <v>322.69</v>
      </c>
      <c r="M202" s="29">
        <f t="shared" si="29"/>
        <v>639.88</v>
      </c>
      <c r="N202" s="29">
        <f t="shared" si="29"/>
        <v>331.27</v>
      </c>
      <c r="O202" s="29">
        <f t="shared" si="29"/>
        <v>11.244</v>
      </c>
    </row>
    <row r="203" spans="1:16">
      <c r="A203" s="1"/>
      <c r="B203" s="42" t="s">
        <v>129</v>
      </c>
      <c r="C203" s="42"/>
      <c r="D203" s="30">
        <f t="shared" ref="D203:O203" si="30">D202+D182+D163+D142+D124+D103+D82+D61+D42+D24</f>
        <v>248.09999999999997</v>
      </c>
      <c r="E203" s="30">
        <f t="shared" si="30"/>
        <v>475.85</v>
      </c>
      <c r="F203" s="30">
        <f t="shared" si="30"/>
        <v>1969.1100000000001</v>
      </c>
      <c r="G203" s="30">
        <f t="shared" si="30"/>
        <v>13177.59</v>
      </c>
      <c r="H203" s="30">
        <f t="shared" si="30"/>
        <v>8.6359999999999992</v>
      </c>
      <c r="I203" s="30">
        <f t="shared" si="30"/>
        <v>601.08999999999992</v>
      </c>
      <c r="J203" s="30">
        <f t="shared" si="30"/>
        <v>23.319999999999993</v>
      </c>
      <c r="K203" s="30">
        <f t="shared" si="30"/>
        <v>36.243000000000002</v>
      </c>
      <c r="L203" s="30">
        <f t="shared" si="30"/>
        <v>3836.19</v>
      </c>
      <c r="M203" s="30">
        <f t="shared" si="30"/>
        <v>5306.06</v>
      </c>
      <c r="N203" s="30">
        <f t="shared" si="30"/>
        <v>2424.2400000000007</v>
      </c>
      <c r="O203" s="30">
        <f t="shared" si="30"/>
        <v>89.876000000000005</v>
      </c>
    </row>
    <row r="205" spans="1:16" s="43" customFormat="1">
      <c r="A205" s="117"/>
      <c r="B205" s="279" t="s">
        <v>130</v>
      </c>
      <c r="C205" s="280"/>
      <c r="D205" s="118">
        <f t="shared" ref="D205:O205" si="31">D190+D173+D151+D133+D112+D91+D70+D51+D33+D12</f>
        <v>106.89</v>
      </c>
      <c r="E205" s="118">
        <f t="shared" si="31"/>
        <v>220.49</v>
      </c>
      <c r="F205" s="118">
        <f t="shared" si="31"/>
        <v>949.02999999999986</v>
      </c>
      <c r="G205" s="3">
        <f t="shared" si="31"/>
        <v>6050.13</v>
      </c>
      <c r="H205" s="3">
        <f t="shared" si="31"/>
        <v>5.331999999999999</v>
      </c>
      <c r="I205" s="3">
        <f t="shared" si="31"/>
        <v>132.63</v>
      </c>
      <c r="J205" s="3">
        <f t="shared" si="31"/>
        <v>11.529999999999996</v>
      </c>
      <c r="K205" s="3">
        <f t="shared" si="31"/>
        <v>13.91</v>
      </c>
      <c r="L205" s="3">
        <f t="shared" si="31"/>
        <v>854.75</v>
      </c>
      <c r="M205" s="3">
        <f t="shared" si="31"/>
        <v>2302.1099999999997</v>
      </c>
      <c r="N205" s="3">
        <f t="shared" si="31"/>
        <v>999.13000000000011</v>
      </c>
      <c r="O205" s="3">
        <f t="shared" si="31"/>
        <v>34.68</v>
      </c>
      <c r="P205" s="45"/>
    </row>
    <row r="206" spans="1:16">
      <c r="A206" s="119"/>
      <c r="B206" s="279" t="s">
        <v>131</v>
      </c>
      <c r="C206" s="280"/>
      <c r="D206" s="120">
        <f>D205/10</f>
        <v>10.689</v>
      </c>
      <c r="E206" s="120">
        <f t="shared" ref="E206:M206" si="32">E205/10</f>
        <v>22.048999999999999</v>
      </c>
      <c r="F206" s="120">
        <f t="shared" si="32"/>
        <v>94.902999999999992</v>
      </c>
      <c r="G206" s="5">
        <f t="shared" si="32"/>
        <v>605.01300000000003</v>
      </c>
      <c r="H206" s="5">
        <f t="shared" si="32"/>
        <v>0.5331999999999999</v>
      </c>
      <c r="I206" s="5">
        <f t="shared" si="32"/>
        <v>13.263</v>
      </c>
      <c r="J206" s="5">
        <f t="shared" si="32"/>
        <v>1.1529999999999996</v>
      </c>
      <c r="K206" s="5">
        <f>K205/10</f>
        <v>1.391</v>
      </c>
      <c r="L206" s="5">
        <f t="shared" si="32"/>
        <v>85.474999999999994</v>
      </c>
      <c r="M206" s="5">
        <f t="shared" si="32"/>
        <v>230.21099999999996</v>
      </c>
      <c r="N206" s="5">
        <f>N205/10</f>
        <v>99.913000000000011</v>
      </c>
      <c r="O206" s="5">
        <f>O205/10</f>
        <v>3.468</v>
      </c>
    </row>
    <row r="207" spans="1:16">
      <c r="A207" s="262" t="s">
        <v>132</v>
      </c>
      <c r="B207" s="262"/>
      <c r="C207" s="266"/>
      <c r="D207" s="121">
        <f>4*D206/G206</f>
        <v>7.0669555860783148E-2</v>
      </c>
      <c r="E207" s="121">
        <f>9*E206/G206</f>
        <v>0.32799460507460171</v>
      </c>
      <c r="F207" s="121">
        <f>4*F206/G206</f>
        <v>0.6274443689639726</v>
      </c>
      <c r="G207" s="7"/>
      <c r="H207" s="7"/>
      <c r="I207" s="7"/>
      <c r="J207" s="7"/>
      <c r="K207" s="7"/>
      <c r="L207" s="7"/>
      <c r="M207" s="7"/>
      <c r="N207" s="7"/>
      <c r="O207" s="7"/>
    </row>
    <row r="208" spans="1:16">
      <c r="A208" s="267" t="s">
        <v>133</v>
      </c>
      <c r="B208" s="268"/>
      <c r="C208" s="269"/>
      <c r="D208" s="128">
        <f>D206/D221</f>
        <v>0.13881818181818181</v>
      </c>
      <c r="E208" s="128">
        <f t="shared" ref="E208:O208" si="33">E206/E221</f>
        <v>0.27910126582278483</v>
      </c>
      <c r="F208" s="128">
        <f t="shared" si="33"/>
        <v>0.28329253731343279</v>
      </c>
      <c r="G208" s="8">
        <f t="shared" si="33"/>
        <v>0.25745234042553194</v>
      </c>
      <c r="H208" s="8">
        <f t="shared" si="33"/>
        <v>0.48472727272727262</v>
      </c>
      <c r="I208" s="8">
        <f t="shared" si="33"/>
        <v>0.22105</v>
      </c>
      <c r="J208" s="8">
        <f t="shared" si="33"/>
        <v>1.6471428571428566E-3</v>
      </c>
      <c r="K208" s="8">
        <f t="shared" si="33"/>
        <v>0.1391</v>
      </c>
      <c r="L208" s="8">
        <f t="shared" si="33"/>
        <v>7.7704545454545443E-2</v>
      </c>
      <c r="M208" s="8">
        <f t="shared" si="33"/>
        <v>0.20928272727272723</v>
      </c>
      <c r="N208" s="8">
        <f t="shared" si="33"/>
        <v>0.39965200000000006</v>
      </c>
      <c r="O208" s="8">
        <f t="shared" si="33"/>
        <v>0.28899999999999998</v>
      </c>
    </row>
    <row r="209" spans="1:16">
      <c r="A209" s="261" t="s">
        <v>134</v>
      </c>
      <c r="B209" s="262"/>
      <c r="C209" s="263"/>
      <c r="D209" s="9">
        <f>D206/D223</f>
        <v>0.13564720812182743</v>
      </c>
      <c r="E209" s="26">
        <f t="shared" ref="E209:O209" si="34">E206/E223</f>
        <v>0.28340616966580978</v>
      </c>
      <c r="F209" s="9">
        <f t="shared" si="34"/>
        <v>0.30185432569974552</v>
      </c>
      <c r="G209" s="9">
        <f t="shared" si="34"/>
        <v>0.26620891450697409</v>
      </c>
      <c r="H209" s="9">
        <f t="shared" si="34"/>
        <v>0.38085714285714278</v>
      </c>
      <c r="I209" s="9">
        <f t="shared" si="34"/>
        <v>0.15476079346557758</v>
      </c>
      <c r="J209" s="9">
        <f t="shared" si="34"/>
        <v>1.4823862175366413E-3</v>
      </c>
      <c r="K209" s="9">
        <f t="shared" si="34"/>
        <v>0.12531531531531531</v>
      </c>
      <c r="L209" s="9">
        <f t="shared" si="34"/>
        <v>7.381898264098799E-2</v>
      </c>
      <c r="M209" s="9">
        <f t="shared" si="34"/>
        <v>0.16742618181818178</v>
      </c>
      <c r="N209" s="9">
        <f t="shared" si="34"/>
        <v>0.35965802735781138</v>
      </c>
      <c r="O209" s="9">
        <f t="shared" si="34"/>
        <v>0.26075187969924812</v>
      </c>
    </row>
    <row r="210" spans="1:16" s="43" customFormat="1">
      <c r="A210" s="122"/>
      <c r="B210" s="264" t="s">
        <v>135</v>
      </c>
      <c r="C210" s="265"/>
      <c r="D210" s="123">
        <f t="shared" ref="D210:O210" si="35">D201+D181+D162+D141+D123+D102+D81+D60+D41+D23</f>
        <v>141.21000000000004</v>
      </c>
      <c r="E210" s="123">
        <f t="shared" si="35"/>
        <v>255.36</v>
      </c>
      <c r="F210" s="123">
        <f t="shared" si="35"/>
        <v>1020.0800000000002</v>
      </c>
      <c r="G210" s="3">
        <f t="shared" si="35"/>
        <v>7127.4600000000009</v>
      </c>
      <c r="H210" s="3">
        <f t="shared" si="35"/>
        <v>3.3040000000000003</v>
      </c>
      <c r="I210" s="3">
        <f t="shared" si="35"/>
        <v>468.46000000000004</v>
      </c>
      <c r="J210" s="3">
        <f t="shared" si="35"/>
        <v>11.79</v>
      </c>
      <c r="K210" s="3">
        <f t="shared" si="35"/>
        <v>22.332999999999995</v>
      </c>
      <c r="L210" s="3">
        <f t="shared" si="35"/>
        <v>2981.4399999999996</v>
      </c>
      <c r="M210" s="3">
        <f t="shared" si="35"/>
        <v>3003.95</v>
      </c>
      <c r="N210" s="3">
        <f t="shared" si="35"/>
        <v>1425.11</v>
      </c>
      <c r="O210" s="3">
        <f t="shared" si="35"/>
        <v>55.196000000000005</v>
      </c>
      <c r="P210" s="45"/>
    </row>
    <row r="211" spans="1:16">
      <c r="A211" s="124"/>
      <c r="B211" s="264" t="s">
        <v>136</v>
      </c>
      <c r="C211" s="265"/>
      <c r="D211" s="125">
        <f>D210/10</f>
        <v>14.121000000000004</v>
      </c>
      <c r="E211" s="125">
        <f t="shared" ref="E211:O211" si="36">E210/10</f>
        <v>25.536000000000001</v>
      </c>
      <c r="F211" s="125">
        <f t="shared" si="36"/>
        <v>102.00800000000001</v>
      </c>
      <c r="G211" s="5">
        <f>G210/10</f>
        <v>712.74600000000009</v>
      </c>
      <c r="H211" s="5">
        <f t="shared" si="36"/>
        <v>0.33040000000000003</v>
      </c>
      <c r="I211" s="5">
        <f t="shared" si="36"/>
        <v>46.846000000000004</v>
      </c>
      <c r="J211" s="5">
        <f t="shared" si="36"/>
        <v>1.1789999999999998</v>
      </c>
      <c r="K211" s="5">
        <f t="shared" si="36"/>
        <v>2.2332999999999994</v>
      </c>
      <c r="L211" s="5">
        <f t="shared" si="36"/>
        <v>298.14399999999995</v>
      </c>
      <c r="M211" s="5">
        <f t="shared" si="36"/>
        <v>300.39499999999998</v>
      </c>
      <c r="N211" s="5">
        <f t="shared" si="36"/>
        <v>142.511</v>
      </c>
      <c r="O211" s="5">
        <f t="shared" si="36"/>
        <v>5.5196000000000005</v>
      </c>
    </row>
    <row r="212" spans="1:16">
      <c r="A212" s="277" t="s">
        <v>132</v>
      </c>
      <c r="B212" s="277"/>
      <c r="C212" s="281"/>
      <c r="D212" s="126">
        <f>4*D211/G211</f>
        <v>7.9248427911205413E-2</v>
      </c>
      <c r="E212" s="126">
        <f>9*E211/G211</f>
        <v>0.32244867035381464</v>
      </c>
      <c r="F212" s="126">
        <f>4*F211/G211</f>
        <v>0.57247883537753985</v>
      </c>
      <c r="G212" s="7"/>
      <c r="H212" s="7"/>
      <c r="I212" s="7"/>
      <c r="J212" s="7"/>
      <c r="K212" s="7"/>
      <c r="L212" s="7"/>
      <c r="M212" s="7"/>
      <c r="N212" s="7"/>
      <c r="O212" s="7"/>
    </row>
    <row r="213" spans="1:16">
      <c r="A213" s="267" t="s">
        <v>133</v>
      </c>
      <c r="B213" s="268"/>
      <c r="C213" s="269"/>
      <c r="D213" s="128">
        <f>D211/D221</f>
        <v>0.18338961038961044</v>
      </c>
      <c r="E213" s="128">
        <f t="shared" ref="E213:O213" si="37">E211/E221</f>
        <v>0.32324050632911394</v>
      </c>
      <c r="F213" s="128">
        <f t="shared" si="37"/>
        <v>0.30450149253731346</v>
      </c>
      <c r="G213" s="8">
        <f t="shared" si="37"/>
        <v>0.303296170212766</v>
      </c>
      <c r="H213" s="8">
        <f t="shared" si="37"/>
        <v>0.30036363636363639</v>
      </c>
      <c r="I213" s="8">
        <f t="shared" si="37"/>
        <v>0.78076666666666672</v>
      </c>
      <c r="J213" s="8">
        <f t="shared" si="37"/>
        <v>1.6842857142857141E-3</v>
      </c>
      <c r="K213" s="8">
        <f t="shared" si="37"/>
        <v>0.22332999999999995</v>
      </c>
      <c r="L213" s="8">
        <f t="shared" si="37"/>
        <v>0.27103999999999995</v>
      </c>
      <c r="M213" s="8">
        <f t="shared" si="37"/>
        <v>0.27308636363636363</v>
      </c>
      <c r="N213" s="8">
        <f t="shared" si="37"/>
        <v>0.570044</v>
      </c>
      <c r="O213" s="8">
        <f t="shared" si="37"/>
        <v>0.45996666666666669</v>
      </c>
    </row>
    <row r="214" spans="1:16">
      <c r="A214" s="276" t="s">
        <v>134</v>
      </c>
      <c r="B214" s="277"/>
      <c r="C214" s="278"/>
      <c r="D214" s="127">
        <f>D211/D223</f>
        <v>0.17920050761421324</v>
      </c>
      <c r="E214" s="127">
        <f t="shared" ref="E214:O214" si="38">E211/E223</f>
        <v>0.32822622107969157</v>
      </c>
      <c r="F214" s="127">
        <f t="shared" si="38"/>
        <v>0.32445292620865146</v>
      </c>
      <c r="G214" s="9">
        <f t="shared" si="38"/>
        <v>0.31361200334404021</v>
      </c>
      <c r="H214" s="9">
        <f t="shared" si="38"/>
        <v>0.23600000000000004</v>
      </c>
      <c r="I214" s="9">
        <f t="shared" si="38"/>
        <v>0.54662777129521589</v>
      </c>
      <c r="J214" s="9">
        <f t="shared" si="38"/>
        <v>1.5158138338904601E-3</v>
      </c>
      <c r="K214" s="9">
        <f t="shared" si="38"/>
        <v>0.20119819819819815</v>
      </c>
      <c r="L214" s="9">
        <f t="shared" si="38"/>
        <v>0.25748682960531993</v>
      </c>
      <c r="M214" s="9">
        <f t="shared" si="38"/>
        <v>0.21846909090909089</v>
      </c>
      <c r="N214" s="9">
        <f t="shared" si="38"/>
        <v>0.51299856011519074</v>
      </c>
      <c r="O214" s="9">
        <f t="shared" si="38"/>
        <v>0.41500751879699249</v>
      </c>
    </row>
    <row r="215" spans="1:16" s="43" customFormat="1">
      <c r="A215" s="2"/>
      <c r="B215" s="252" t="s">
        <v>137</v>
      </c>
      <c r="C215" s="254"/>
      <c r="D215" s="3">
        <f>D210+D205</f>
        <v>248.10000000000002</v>
      </c>
      <c r="E215" s="3">
        <f t="shared" ref="E215:O215" si="39">E210+E205</f>
        <v>475.85</v>
      </c>
      <c r="F215" s="3">
        <f t="shared" si="39"/>
        <v>1969.1100000000001</v>
      </c>
      <c r="G215" s="3">
        <f>G210+G205</f>
        <v>13177.59</v>
      </c>
      <c r="H215" s="3">
        <f t="shared" si="39"/>
        <v>8.6359999999999992</v>
      </c>
      <c r="I215" s="3">
        <f t="shared" si="39"/>
        <v>601.09</v>
      </c>
      <c r="J215" s="3">
        <f t="shared" si="39"/>
        <v>23.319999999999993</v>
      </c>
      <c r="K215" s="3">
        <f t="shared" si="39"/>
        <v>36.242999999999995</v>
      </c>
      <c r="L215" s="3">
        <f t="shared" si="39"/>
        <v>3836.1899999999996</v>
      </c>
      <c r="M215" s="3">
        <f t="shared" si="39"/>
        <v>5306.0599999999995</v>
      </c>
      <c r="N215" s="3">
        <f>N210+N205</f>
        <v>2424.2399999999998</v>
      </c>
      <c r="O215" s="3">
        <f t="shared" si="39"/>
        <v>89.876000000000005</v>
      </c>
      <c r="P215" s="45"/>
    </row>
    <row r="216" spans="1:16">
      <c r="A216" s="4"/>
      <c r="B216" s="252" t="s">
        <v>138</v>
      </c>
      <c r="C216" s="254"/>
      <c r="D216" s="5">
        <f>D215/10</f>
        <v>24.810000000000002</v>
      </c>
      <c r="E216" s="5">
        <f t="shared" ref="E216:O216" si="40">E215/10</f>
        <v>47.585000000000001</v>
      </c>
      <c r="F216" s="5">
        <f t="shared" si="40"/>
        <v>196.911</v>
      </c>
      <c r="G216" s="5">
        <f t="shared" si="40"/>
        <v>1317.759</v>
      </c>
      <c r="H216" s="5">
        <f t="shared" si="40"/>
        <v>0.86359999999999992</v>
      </c>
      <c r="I216" s="5">
        <f t="shared" si="40"/>
        <v>60.109000000000002</v>
      </c>
      <c r="J216" s="5">
        <f t="shared" si="40"/>
        <v>2.3319999999999994</v>
      </c>
      <c r="K216" s="5">
        <f t="shared" si="40"/>
        <v>3.6242999999999994</v>
      </c>
      <c r="L216" s="5">
        <f t="shared" si="40"/>
        <v>383.61899999999997</v>
      </c>
      <c r="M216" s="5">
        <f t="shared" si="40"/>
        <v>530.60599999999999</v>
      </c>
      <c r="N216" s="5">
        <f t="shared" si="40"/>
        <v>242.42399999999998</v>
      </c>
      <c r="O216" s="5">
        <f t="shared" si="40"/>
        <v>8.9876000000000005</v>
      </c>
    </row>
    <row r="217" spans="1:16">
      <c r="A217" s="250" t="s">
        <v>132</v>
      </c>
      <c r="B217" s="250"/>
      <c r="C217" s="251"/>
      <c r="D217" s="6">
        <f>4*D216/G216</f>
        <v>7.5309673468365618E-2</v>
      </c>
      <c r="E217" s="6">
        <f>9*E216/G216</f>
        <v>0.32499493458212009</v>
      </c>
      <c r="F217" s="6">
        <f>4*F216/G216</f>
        <v>0.59771475664366547</v>
      </c>
      <c r="G217" s="7"/>
      <c r="H217" s="7"/>
      <c r="I217" s="7"/>
      <c r="J217" s="7"/>
      <c r="K217" s="7"/>
      <c r="L217" s="7"/>
      <c r="M217" s="7"/>
      <c r="N217" s="7"/>
      <c r="O217" s="7"/>
    </row>
    <row r="218" spans="1:16">
      <c r="A218" s="252" t="s">
        <v>133</v>
      </c>
      <c r="B218" s="253"/>
      <c r="C218" s="254"/>
      <c r="D218" s="8">
        <f>D216/D221</f>
        <v>0.32220779220779222</v>
      </c>
      <c r="E218" s="8">
        <f t="shared" ref="E218:O218" si="41">E216/E221</f>
        <v>0.60234177215189877</v>
      </c>
      <c r="F218" s="8">
        <f t="shared" si="41"/>
        <v>0.58779402985074625</v>
      </c>
      <c r="G218" s="8">
        <f t="shared" si="41"/>
        <v>0.56074851063829789</v>
      </c>
      <c r="H218" s="8">
        <f>H216/H221</f>
        <v>0.78509090909090895</v>
      </c>
      <c r="I218" s="8">
        <f t="shared" si="41"/>
        <v>1.0018166666666668</v>
      </c>
      <c r="J218" s="8">
        <f t="shared" si="41"/>
        <v>3.3314285714285707E-3</v>
      </c>
      <c r="K218" s="8">
        <f t="shared" si="41"/>
        <v>0.36242999999999992</v>
      </c>
      <c r="L218" s="8">
        <f t="shared" si="41"/>
        <v>0.34874454545454542</v>
      </c>
      <c r="M218" s="8">
        <f t="shared" si="41"/>
        <v>0.48236909090909091</v>
      </c>
      <c r="N218" s="8">
        <f t="shared" si="41"/>
        <v>0.96969599999999989</v>
      </c>
      <c r="O218" s="8">
        <f t="shared" si="41"/>
        <v>0.74896666666666667</v>
      </c>
    </row>
    <row r="219" spans="1:16">
      <c r="A219" s="255" t="s">
        <v>134</v>
      </c>
      <c r="B219" s="256"/>
      <c r="C219" s="257"/>
      <c r="D219" s="9">
        <f>D216/D223</f>
        <v>0.31484771573604065</v>
      </c>
      <c r="E219" s="9">
        <f>E216/E223</f>
        <v>0.61163239074550135</v>
      </c>
      <c r="F219" s="9">
        <f t="shared" ref="F219:O219" si="42">F216/F223</f>
        <v>0.62630725190839698</v>
      </c>
      <c r="G219" s="9">
        <f t="shared" si="42"/>
        <v>0.57982091785101431</v>
      </c>
      <c r="H219" s="9">
        <f t="shared" si="42"/>
        <v>0.61685714285714288</v>
      </c>
      <c r="I219" s="9">
        <f t="shared" si="42"/>
        <v>0.70138856476079348</v>
      </c>
      <c r="J219" s="9">
        <f t="shared" si="42"/>
        <v>2.9982000514271016E-3</v>
      </c>
      <c r="K219" s="9">
        <f t="shared" si="42"/>
        <v>0.32651351351351349</v>
      </c>
      <c r="L219" s="9">
        <f t="shared" si="42"/>
        <v>0.3313058122463079</v>
      </c>
      <c r="M219" s="9">
        <f t="shared" si="42"/>
        <v>0.3858952727272727</v>
      </c>
      <c r="N219" s="9">
        <f t="shared" si="42"/>
        <v>0.87265658747300201</v>
      </c>
      <c r="O219" s="9">
        <f t="shared" si="42"/>
        <v>0.67575939849624056</v>
      </c>
    </row>
    <row r="220" spans="1:16">
      <c r="A220" s="258" t="s">
        <v>139</v>
      </c>
      <c r="B220" s="259"/>
      <c r="C220" s="260"/>
      <c r="D220" s="10">
        <v>63</v>
      </c>
      <c r="E220" s="10">
        <v>70</v>
      </c>
      <c r="F220" s="10">
        <v>305</v>
      </c>
      <c r="G220" s="10">
        <v>2100</v>
      </c>
      <c r="H220" s="11">
        <v>1.1000000000000001</v>
      </c>
      <c r="I220" s="10">
        <v>60</v>
      </c>
      <c r="J220" s="10">
        <v>700</v>
      </c>
      <c r="K220" s="10">
        <v>10</v>
      </c>
      <c r="L220" s="10">
        <v>1100</v>
      </c>
      <c r="M220" s="10">
        <v>1100</v>
      </c>
      <c r="N220" s="10">
        <v>250</v>
      </c>
      <c r="O220" s="10">
        <v>12</v>
      </c>
    </row>
    <row r="221" spans="1:16">
      <c r="A221" s="252" t="s">
        <v>140</v>
      </c>
      <c r="B221" s="253"/>
      <c r="C221" s="254"/>
      <c r="D221" s="12">
        <v>77</v>
      </c>
      <c r="E221" s="12">
        <v>79</v>
      </c>
      <c r="F221" s="12">
        <v>335</v>
      </c>
      <c r="G221" s="12">
        <v>2350</v>
      </c>
      <c r="H221" s="12">
        <v>1.1000000000000001</v>
      </c>
      <c r="I221" s="12">
        <v>60</v>
      </c>
      <c r="J221" s="12">
        <v>700</v>
      </c>
      <c r="K221" s="12">
        <v>10</v>
      </c>
      <c r="L221" s="12">
        <v>1100</v>
      </c>
      <c r="M221" s="12">
        <v>1100</v>
      </c>
      <c r="N221" s="12">
        <v>250</v>
      </c>
      <c r="O221" s="12">
        <v>12</v>
      </c>
    </row>
    <row r="222" spans="1:16">
      <c r="A222" s="13"/>
      <c r="B222" s="14" t="s">
        <v>141</v>
      </c>
      <c r="C222" s="15"/>
      <c r="D222" s="16">
        <v>0.8</v>
      </c>
      <c r="E222" s="17">
        <v>0.9</v>
      </c>
      <c r="F222" s="17">
        <v>0.97</v>
      </c>
      <c r="G222" s="17"/>
      <c r="H222" s="17">
        <v>0.8</v>
      </c>
      <c r="I222" s="17">
        <v>0.7</v>
      </c>
      <c r="J222" s="17">
        <v>0.9</v>
      </c>
      <c r="K222" s="17">
        <v>0.9</v>
      </c>
      <c r="L222" s="17">
        <v>0.95</v>
      </c>
      <c r="M222" s="17">
        <v>0.8</v>
      </c>
      <c r="N222" s="17">
        <v>0.9</v>
      </c>
      <c r="O222" s="17">
        <v>0.9</v>
      </c>
    </row>
    <row r="223" spans="1:16">
      <c r="A223" s="18"/>
      <c r="B223" s="14" t="s">
        <v>142</v>
      </c>
      <c r="C223" s="17"/>
      <c r="D223" s="19">
        <v>78.8</v>
      </c>
      <c r="E223" s="19">
        <v>77.8</v>
      </c>
      <c r="F223" s="19">
        <v>314.39999999999998</v>
      </c>
      <c r="G223" s="20">
        <v>2272.6999999999998</v>
      </c>
      <c r="H223" s="19">
        <v>1.4</v>
      </c>
      <c r="I223" s="19">
        <v>85.7</v>
      </c>
      <c r="J223" s="19">
        <v>777.8</v>
      </c>
      <c r="K223" s="19">
        <v>11.1</v>
      </c>
      <c r="L223" s="19">
        <v>1157.9000000000001</v>
      </c>
      <c r="M223" s="19">
        <v>1375</v>
      </c>
      <c r="N223" s="19">
        <v>277.8</v>
      </c>
      <c r="O223" s="19">
        <v>13.3</v>
      </c>
    </row>
    <row r="224" spans="1:16">
      <c r="A224" s="18"/>
      <c r="B224" s="270" t="s">
        <v>143</v>
      </c>
      <c r="C224" s="271"/>
      <c r="D224" s="21"/>
      <c r="E224" s="21"/>
      <c r="F224" s="21" t="s">
        <v>144</v>
      </c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>
      <c r="A225" s="18"/>
      <c r="B225" s="272"/>
      <c r="C225" s="273"/>
      <c r="D225" s="22" t="s">
        <v>145</v>
      </c>
      <c r="E225" s="23">
        <f>G206/G221</f>
        <v>0.25745234042553194</v>
      </c>
      <c r="F225" s="22" t="s">
        <v>146</v>
      </c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>
      <c r="A226" s="18"/>
      <c r="B226" s="274"/>
      <c r="C226" s="275"/>
      <c r="D226" s="24" t="s">
        <v>26</v>
      </c>
      <c r="E226" s="25">
        <f>G211/G221</f>
        <v>0.303296170212766</v>
      </c>
      <c r="F226" s="24" t="s">
        <v>147</v>
      </c>
      <c r="G226" s="18"/>
      <c r="H226" s="18"/>
      <c r="I226" s="18"/>
      <c r="J226" s="18"/>
      <c r="K226" s="18"/>
      <c r="L226" s="18"/>
      <c r="M226" s="18"/>
      <c r="N226" s="18"/>
      <c r="O226" s="18"/>
    </row>
  </sheetData>
  <mergeCells count="55">
    <mergeCell ref="A214:C214"/>
    <mergeCell ref="B215:C215"/>
    <mergeCell ref="B224:C226"/>
    <mergeCell ref="B216:C216"/>
    <mergeCell ref="A217:C217"/>
    <mergeCell ref="A218:C218"/>
    <mergeCell ref="A219:C219"/>
    <mergeCell ref="A220:C220"/>
    <mergeCell ref="A221:C221"/>
    <mergeCell ref="A209:C209"/>
    <mergeCell ref="B210:C210"/>
    <mergeCell ref="B211:C211"/>
    <mergeCell ref="A212:C212"/>
    <mergeCell ref="A213:C213"/>
    <mergeCell ref="A191:O191"/>
    <mergeCell ref="B205:C205"/>
    <mergeCell ref="B206:C206"/>
    <mergeCell ref="A207:C207"/>
    <mergeCell ref="A208:C208"/>
    <mergeCell ref="A164:G164"/>
    <mergeCell ref="A165:O165"/>
    <mergeCell ref="A174:O174"/>
    <mergeCell ref="A183:G183"/>
    <mergeCell ref="A184:O184"/>
    <mergeCell ref="A126:O126"/>
    <mergeCell ref="A134:O134"/>
    <mergeCell ref="A143:G143"/>
    <mergeCell ref="A144:O144"/>
    <mergeCell ref="A152:O152"/>
    <mergeCell ref="A92:O92"/>
    <mergeCell ref="A104:G104"/>
    <mergeCell ref="A105:O105"/>
    <mergeCell ref="A113:O113"/>
    <mergeCell ref="A125:G125"/>
    <mergeCell ref="A62:G62"/>
    <mergeCell ref="A63:O63"/>
    <mergeCell ref="A71:O71"/>
    <mergeCell ref="A83:G83"/>
    <mergeCell ref="A84:O84"/>
    <mergeCell ref="A26:O26"/>
    <mergeCell ref="A34:O34"/>
    <mergeCell ref="A43:G43"/>
    <mergeCell ref="A44:O44"/>
    <mergeCell ref="A52:O52"/>
    <mergeCell ref="H2:K2"/>
    <mergeCell ref="L2:O2"/>
    <mergeCell ref="A4:O4"/>
    <mergeCell ref="A13:O13"/>
    <mergeCell ref="A25:G25"/>
    <mergeCell ref="A1:G1"/>
    <mergeCell ref="A2:A3"/>
    <mergeCell ref="B2:B3"/>
    <mergeCell ref="C2:C3"/>
    <mergeCell ref="D2:F2"/>
    <mergeCell ref="G2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220"/>
  <sheetViews>
    <sheetView workbookViewId="0">
      <selection activeCell="P1" sqref="P1:P65536"/>
    </sheetView>
  </sheetViews>
  <sheetFormatPr defaultColWidth="9" defaultRowHeight="12.75"/>
  <cols>
    <col min="1" max="1" width="11" customWidth="1"/>
    <col min="2" max="2" width="22.140625" customWidth="1"/>
    <col min="3" max="6" width="9" customWidth="1"/>
    <col min="7" max="7" width="9.85546875" customWidth="1"/>
    <col min="8" max="9" width="9" customWidth="1"/>
    <col min="10" max="10" width="10.85546875" customWidth="1"/>
    <col min="11" max="15" width="9" customWidth="1"/>
    <col min="16" max="16" width="69" style="107" customWidth="1"/>
  </cols>
  <sheetData>
    <row r="1" spans="1:16">
      <c r="A1" s="242" t="s">
        <v>0</v>
      </c>
      <c r="B1" s="242"/>
      <c r="C1" s="242"/>
      <c r="D1" s="242"/>
      <c r="E1" s="242"/>
      <c r="F1" s="242"/>
      <c r="G1" s="242"/>
      <c r="H1" s="28"/>
      <c r="I1" s="28"/>
      <c r="J1" s="28"/>
      <c r="K1" s="28"/>
      <c r="L1" s="28"/>
      <c r="M1" s="28"/>
      <c r="N1" s="28"/>
      <c r="O1" s="28"/>
    </row>
    <row r="2" spans="1:16">
      <c r="A2" s="243" t="s">
        <v>1</v>
      </c>
      <c r="B2" s="243" t="s">
        <v>2</v>
      </c>
      <c r="C2" s="243" t="s">
        <v>3</v>
      </c>
      <c r="D2" s="239" t="s">
        <v>4</v>
      </c>
      <c r="E2" s="239"/>
      <c r="F2" s="239"/>
      <c r="G2" s="243" t="s">
        <v>5</v>
      </c>
      <c r="H2" s="239" t="s">
        <v>6</v>
      </c>
      <c r="I2" s="239"/>
      <c r="J2" s="239"/>
      <c r="K2" s="239"/>
      <c r="L2" s="240" t="s">
        <v>7</v>
      </c>
      <c r="M2" s="240"/>
      <c r="N2" s="240"/>
      <c r="O2" s="240"/>
    </row>
    <row r="3" spans="1:16" ht="24" customHeight="1">
      <c r="A3" s="244"/>
      <c r="B3" s="244"/>
      <c r="C3" s="244"/>
      <c r="D3" s="237" t="s">
        <v>8</v>
      </c>
      <c r="E3" s="237" t="s">
        <v>9</v>
      </c>
      <c r="F3" s="237" t="s">
        <v>10</v>
      </c>
      <c r="G3" s="244"/>
      <c r="H3" s="237" t="s">
        <v>11</v>
      </c>
      <c r="I3" s="237" t="s">
        <v>12</v>
      </c>
      <c r="J3" s="237" t="s">
        <v>13</v>
      </c>
      <c r="K3" s="237" t="s">
        <v>14</v>
      </c>
      <c r="L3" s="237" t="s">
        <v>15</v>
      </c>
      <c r="M3" s="237" t="s">
        <v>16</v>
      </c>
      <c r="N3" s="237" t="s">
        <v>17</v>
      </c>
      <c r="O3" s="237" t="s">
        <v>18</v>
      </c>
    </row>
    <row r="4" spans="1:16">
      <c r="A4" s="245" t="s">
        <v>19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6" ht="38.25">
      <c r="A5" s="220">
        <v>183</v>
      </c>
      <c r="B5" s="214" t="s">
        <v>265</v>
      </c>
      <c r="C5" s="203">
        <v>210</v>
      </c>
      <c r="D5" s="203">
        <v>9.09</v>
      </c>
      <c r="E5" s="203">
        <v>11.2</v>
      </c>
      <c r="F5" s="203">
        <v>35.18</v>
      </c>
      <c r="G5" s="203">
        <v>269.88</v>
      </c>
      <c r="H5" s="203">
        <v>0.41</v>
      </c>
      <c r="I5" s="203">
        <v>1.04</v>
      </c>
      <c r="J5" s="203">
        <v>0.02</v>
      </c>
      <c r="K5" s="203">
        <v>0.27</v>
      </c>
      <c r="L5" s="203">
        <v>133.75</v>
      </c>
      <c r="M5" s="203">
        <v>229.43</v>
      </c>
      <c r="N5" s="203">
        <v>107.12</v>
      </c>
      <c r="O5" s="203">
        <v>3.23</v>
      </c>
    </row>
    <row r="6" spans="1:16" s="37" customFormat="1" ht="31.5" customHeight="1">
      <c r="A6" s="220">
        <v>382</v>
      </c>
      <c r="B6" s="214" t="s">
        <v>266</v>
      </c>
      <c r="C6" s="203">
        <v>200</v>
      </c>
      <c r="D6" s="203">
        <v>4.08</v>
      </c>
      <c r="E6" s="203">
        <v>3.54</v>
      </c>
      <c r="F6" s="203">
        <v>1.58</v>
      </c>
      <c r="G6" s="203">
        <v>54.52</v>
      </c>
      <c r="H6" s="203">
        <v>0.06</v>
      </c>
      <c r="I6" s="203">
        <v>1.59</v>
      </c>
      <c r="J6" s="203">
        <v>0.02</v>
      </c>
      <c r="K6" s="203"/>
      <c r="L6" s="203">
        <v>152.22</v>
      </c>
      <c r="M6" s="203">
        <v>124.56</v>
      </c>
      <c r="N6" s="203">
        <v>21.34</v>
      </c>
      <c r="O6" s="203">
        <v>0.48</v>
      </c>
      <c r="P6" s="107"/>
    </row>
    <row r="7" spans="1:16" s="37" customFormat="1" ht="17.25" customHeight="1">
      <c r="A7" s="214"/>
      <c r="B7" s="199" t="s">
        <v>34</v>
      </c>
      <c r="C7" s="203">
        <v>40</v>
      </c>
      <c r="D7" s="203">
        <v>3.24</v>
      </c>
      <c r="E7" s="203">
        <v>1.36</v>
      </c>
      <c r="F7" s="203">
        <v>16.88</v>
      </c>
      <c r="G7" s="203">
        <v>88.8</v>
      </c>
      <c r="H7" s="203">
        <v>0.04</v>
      </c>
      <c r="I7" s="203">
        <v>0</v>
      </c>
      <c r="J7" s="203">
        <v>0</v>
      </c>
      <c r="K7" s="203">
        <v>0.36</v>
      </c>
      <c r="L7" s="203">
        <v>9.1999999999999993</v>
      </c>
      <c r="M7" s="203">
        <v>42.4</v>
      </c>
      <c r="N7" s="203">
        <v>10</v>
      </c>
      <c r="O7" s="203">
        <v>1.24</v>
      </c>
      <c r="P7" s="107"/>
    </row>
    <row r="8" spans="1:16" s="37" customFormat="1">
      <c r="A8" s="220">
        <v>15</v>
      </c>
      <c r="B8" s="214" t="s">
        <v>195</v>
      </c>
      <c r="C8" s="203">
        <v>50</v>
      </c>
      <c r="D8" s="203">
        <v>13.92</v>
      </c>
      <c r="E8" s="203">
        <v>17.7</v>
      </c>
      <c r="F8" s="203">
        <v>0</v>
      </c>
      <c r="G8" s="203">
        <v>216</v>
      </c>
      <c r="H8" s="203">
        <v>0.02</v>
      </c>
      <c r="I8" s="203">
        <v>0.42</v>
      </c>
      <c r="J8" s="203">
        <v>1.6E-2</v>
      </c>
      <c r="K8" s="203">
        <v>0.3</v>
      </c>
      <c r="L8" s="203">
        <v>528</v>
      </c>
      <c r="M8" s="203">
        <v>300</v>
      </c>
      <c r="N8" s="203">
        <v>21</v>
      </c>
      <c r="O8" s="203">
        <v>0.6</v>
      </c>
      <c r="P8" s="107"/>
    </row>
    <row r="9" spans="1:16" s="107" customFormat="1">
      <c r="A9" s="164"/>
      <c r="B9" s="162" t="s">
        <v>219</v>
      </c>
      <c r="C9" s="167">
        <v>100</v>
      </c>
      <c r="D9" s="167">
        <v>1.5</v>
      </c>
      <c r="E9" s="168">
        <v>0.5</v>
      </c>
      <c r="F9" s="167">
        <v>21</v>
      </c>
      <c r="G9" s="167">
        <v>96</v>
      </c>
      <c r="H9" s="167">
        <v>0.04</v>
      </c>
      <c r="I9" s="167">
        <v>10</v>
      </c>
      <c r="J9" s="167">
        <v>0</v>
      </c>
      <c r="K9" s="167">
        <v>0.4</v>
      </c>
      <c r="L9" s="167">
        <v>8</v>
      </c>
      <c r="M9" s="167">
        <v>28</v>
      </c>
      <c r="N9" s="167">
        <v>42</v>
      </c>
      <c r="O9" s="167">
        <v>0.6</v>
      </c>
    </row>
    <row r="10" spans="1:16" s="107" customFormat="1" hidden="1">
      <c r="A10" s="111"/>
      <c r="B10" s="53"/>
      <c r="C10" s="54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16" s="37" customFormat="1" hidden="1">
      <c r="A11" s="66"/>
      <c r="B11" s="65"/>
      <c r="C11" s="66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107"/>
    </row>
    <row r="12" spans="1:16" s="37" customFormat="1">
      <c r="A12" s="65"/>
      <c r="B12" s="83" t="s">
        <v>25</v>
      </c>
      <c r="C12" s="83">
        <f t="shared" ref="C12:O12" si="0">SUM(C5:C11)</f>
        <v>600</v>
      </c>
      <c r="D12" s="51">
        <f t="shared" si="0"/>
        <v>31.83</v>
      </c>
      <c r="E12" s="51">
        <f t="shared" si="0"/>
        <v>34.299999999999997</v>
      </c>
      <c r="F12" s="51">
        <f t="shared" si="0"/>
        <v>74.64</v>
      </c>
      <c r="G12" s="51">
        <f t="shared" si="0"/>
        <v>725.2</v>
      </c>
      <c r="H12" s="51">
        <f t="shared" si="0"/>
        <v>0.57000000000000006</v>
      </c>
      <c r="I12" s="51">
        <f t="shared" si="0"/>
        <v>13.05</v>
      </c>
      <c r="J12" s="51">
        <f t="shared" si="0"/>
        <v>5.6000000000000001E-2</v>
      </c>
      <c r="K12" s="51">
        <f t="shared" si="0"/>
        <v>1.33</v>
      </c>
      <c r="L12" s="51">
        <f t="shared" si="0"/>
        <v>831.17000000000007</v>
      </c>
      <c r="M12" s="51">
        <f t="shared" si="0"/>
        <v>724.39</v>
      </c>
      <c r="N12" s="51">
        <f t="shared" si="0"/>
        <v>201.46</v>
      </c>
      <c r="O12" s="51">
        <f t="shared" si="0"/>
        <v>6.1499999999999995</v>
      </c>
      <c r="P12" s="107"/>
    </row>
    <row r="13" spans="1:16" s="37" customFormat="1">
      <c r="A13" s="246" t="s">
        <v>26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107"/>
    </row>
    <row r="14" spans="1:16" s="37" customFormat="1">
      <c r="A14" s="202"/>
      <c r="B14" s="199" t="s">
        <v>220</v>
      </c>
      <c r="C14" s="203">
        <v>60</v>
      </c>
      <c r="D14" s="203">
        <v>0.42</v>
      </c>
      <c r="E14" s="203">
        <v>0.06</v>
      </c>
      <c r="F14" s="203">
        <v>1.1399999999999999</v>
      </c>
      <c r="G14" s="203">
        <v>7</v>
      </c>
      <c r="H14" s="203">
        <v>0.02</v>
      </c>
      <c r="I14" s="203">
        <v>4.2</v>
      </c>
      <c r="J14" s="203">
        <v>0</v>
      </c>
      <c r="K14" s="203">
        <v>0</v>
      </c>
      <c r="L14" s="203">
        <v>10.199999999999999</v>
      </c>
      <c r="M14" s="203">
        <v>8.4</v>
      </c>
      <c r="N14" s="203">
        <v>7.9</v>
      </c>
      <c r="O14" s="203">
        <v>0.3</v>
      </c>
      <c r="P14" s="107"/>
    </row>
    <row r="15" spans="1:16" s="37" customFormat="1">
      <c r="A15" s="220">
        <v>119</v>
      </c>
      <c r="B15" s="214" t="s">
        <v>267</v>
      </c>
      <c r="C15" s="203">
        <v>250</v>
      </c>
      <c r="D15" s="203">
        <v>11.5</v>
      </c>
      <c r="E15" s="203">
        <v>4.8</v>
      </c>
      <c r="F15" s="203">
        <v>10.25</v>
      </c>
      <c r="G15" s="203">
        <v>168</v>
      </c>
      <c r="H15" s="203">
        <v>0.15</v>
      </c>
      <c r="I15" s="203">
        <v>1</v>
      </c>
      <c r="J15" s="203">
        <v>0</v>
      </c>
      <c r="K15" s="203">
        <v>1</v>
      </c>
      <c r="L15" s="203">
        <v>108</v>
      </c>
      <c r="M15" s="203">
        <v>105.25</v>
      </c>
      <c r="N15" s="203">
        <v>37</v>
      </c>
      <c r="O15" s="203">
        <v>2.6</v>
      </c>
      <c r="P15" s="107"/>
    </row>
    <row r="16" spans="1:16" s="37" customFormat="1">
      <c r="A16" s="220">
        <v>281</v>
      </c>
      <c r="B16" s="214" t="s">
        <v>268</v>
      </c>
      <c r="C16" s="203">
        <v>80</v>
      </c>
      <c r="D16" s="203">
        <v>7.92</v>
      </c>
      <c r="E16" s="203">
        <v>6.62</v>
      </c>
      <c r="F16" s="203">
        <v>5.92</v>
      </c>
      <c r="G16" s="203">
        <v>117</v>
      </c>
      <c r="H16" s="203">
        <v>0.1</v>
      </c>
      <c r="I16" s="203">
        <v>0.5</v>
      </c>
      <c r="J16" s="203">
        <v>0.01</v>
      </c>
      <c r="K16" s="203">
        <v>0.03</v>
      </c>
      <c r="L16" s="203">
        <v>74.099999999999994</v>
      </c>
      <c r="M16" s="203">
        <v>135</v>
      </c>
      <c r="N16" s="203">
        <v>10.7</v>
      </c>
      <c r="O16" s="203">
        <v>0.3</v>
      </c>
      <c r="P16" s="107"/>
    </row>
    <row r="17" spans="1:16" s="37" customFormat="1">
      <c r="A17" s="220">
        <v>143</v>
      </c>
      <c r="B17" s="214" t="s">
        <v>158</v>
      </c>
      <c r="C17" s="203">
        <v>150</v>
      </c>
      <c r="D17" s="203">
        <v>3.53</v>
      </c>
      <c r="E17" s="203">
        <v>12.7</v>
      </c>
      <c r="F17" s="203">
        <v>2.29</v>
      </c>
      <c r="G17" s="203">
        <v>202.86</v>
      </c>
      <c r="H17" s="203">
        <v>0.09</v>
      </c>
      <c r="I17" s="203">
        <v>15.37</v>
      </c>
      <c r="J17" s="203">
        <v>6.5000000000000002E-2</v>
      </c>
      <c r="K17" s="203">
        <v>2.0699999999999998</v>
      </c>
      <c r="L17" s="203">
        <v>63.09</v>
      </c>
      <c r="M17" s="203">
        <v>67.290000000000006</v>
      </c>
      <c r="N17" s="203">
        <v>16.260000000000002</v>
      </c>
      <c r="O17" s="203">
        <v>0.86</v>
      </c>
      <c r="P17" s="107"/>
    </row>
    <row r="18" spans="1:16" s="37" customFormat="1" ht="38.25">
      <c r="A18" s="220">
        <v>349</v>
      </c>
      <c r="B18" s="199" t="s">
        <v>269</v>
      </c>
      <c r="C18" s="203">
        <v>200</v>
      </c>
      <c r="D18" s="203">
        <v>0</v>
      </c>
      <c r="E18" s="203">
        <v>0</v>
      </c>
      <c r="F18" s="203">
        <v>15.4</v>
      </c>
      <c r="G18" s="203">
        <v>60</v>
      </c>
      <c r="H18" s="203">
        <v>0</v>
      </c>
      <c r="I18" s="203">
        <v>0.3</v>
      </c>
      <c r="J18" s="203">
        <v>0.2</v>
      </c>
      <c r="K18" s="203">
        <v>0</v>
      </c>
      <c r="L18" s="203">
        <v>18.899999999999999</v>
      </c>
      <c r="M18" s="203">
        <v>14.6</v>
      </c>
      <c r="N18" s="203">
        <v>29.7</v>
      </c>
      <c r="O18" s="203">
        <v>0.5</v>
      </c>
      <c r="P18" s="107"/>
    </row>
    <row r="19" spans="1:16" s="37" customFormat="1" ht="17.25" customHeight="1">
      <c r="A19" s="214"/>
      <c r="B19" s="199" t="s">
        <v>34</v>
      </c>
      <c r="C19" s="203">
        <v>40</v>
      </c>
      <c r="D19" s="203">
        <v>3.24</v>
      </c>
      <c r="E19" s="203">
        <v>1.36</v>
      </c>
      <c r="F19" s="203">
        <v>16.88</v>
      </c>
      <c r="G19" s="203">
        <v>88.8</v>
      </c>
      <c r="H19" s="203">
        <v>0.04</v>
      </c>
      <c r="I19" s="203">
        <v>0</v>
      </c>
      <c r="J19" s="203">
        <v>0</v>
      </c>
      <c r="K19" s="203">
        <v>0.36</v>
      </c>
      <c r="L19" s="203">
        <v>9.1999999999999993</v>
      </c>
      <c r="M19" s="203">
        <v>42.4</v>
      </c>
      <c r="N19" s="203">
        <v>10</v>
      </c>
      <c r="O19" s="203">
        <v>1.24</v>
      </c>
      <c r="P19" s="107"/>
    </row>
    <row r="20" spans="1:16" s="37" customFormat="1" hidden="1">
      <c r="A20" s="193"/>
      <c r="B20" s="184"/>
      <c r="C20" s="158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07"/>
    </row>
    <row r="21" spans="1:16" s="37" customFormat="1" hidden="1">
      <c r="A21" s="64"/>
      <c r="B21" s="65"/>
      <c r="C21" s="66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107"/>
    </row>
    <row r="22" spans="1:16" s="37" customFormat="1" ht="17.25" hidden="1" customHeight="1">
      <c r="A22" s="85"/>
      <c r="B22" s="65"/>
      <c r="C22" s="85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107"/>
    </row>
    <row r="23" spans="1:16" s="37" customFormat="1">
      <c r="A23" s="48"/>
      <c r="B23" s="49" t="s">
        <v>35</v>
      </c>
      <c r="C23" s="50">
        <f t="shared" ref="C23:O23" si="1">SUM(C14:C22)</f>
        <v>780</v>
      </c>
      <c r="D23" s="51">
        <f t="shared" si="1"/>
        <v>26.61</v>
      </c>
      <c r="E23" s="51">
        <f t="shared" si="1"/>
        <v>25.54</v>
      </c>
      <c r="F23" s="51">
        <f t="shared" si="1"/>
        <v>51.879999999999995</v>
      </c>
      <c r="G23" s="51">
        <f t="shared" si="1"/>
        <v>643.66</v>
      </c>
      <c r="H23" s="51">
        <f t="shared" si="1"/>
        <v>0.39999999999999997</v>
      </c>
      <c r="I23" s="51">
        <f t="shared" si="1"/>
        <v>21.37</v>
      </c>
      <c r="J23" s="51">
        <f t="shared" si="1"/>
        <v>0.27500000000000002</v>
      </c>
      <c r="K23" s="51">
        <f t="shared" si="1"/>
        <v>3.4599999999999995</v>
      </c>
      <c r="L23" s="51">
        <f t="shared" si="1"/>
        <v>283.49</v>
      </c>
      <c r="M23" s="51">
        <f t="shared" si="1"/>
        <v>372.94</v>
      </c>
      <c r="N23" s="51">
        <f t="shared" si="1"/>
        <v>111.56</v>
      </c>
      <c r="O23" s="51">
        <f t="shared" si="1"/>
        <v>5.8</v>
      </c>
      <c r="P23" s="107"/>
    </row>
    <row r="24" spans="1:16" s="37" customFormat="1">
      <c r="A24" s="86"/>
      <c r="B24" s="86" t="s">
        <v>36</v>
      </c>
      <c r="C24" s="87">
        <f t="shared" ref="C24:O24" si="2">C23+C12</f>
        <v>1380</v>
      </c>
      <c r="D24" s="88">
        <f t="shared" si="2"/>
        <v>58.44</v>
      </c>
      <c r="E24" s="88">
        <f t="shared" si="2"/>
        <v>59.839999999999996</v>
      </c>
      <c r="F24" s="88">
        <f t="shared" si="2"/>
        <v>126.52</v>
      </c>
      <c r="G24" s="88">
        <f t="shared" si="2"/>
        <v>1368.8600000000001</v>
      </c>
      <c r="H24" s="88">
        <f t="shared" si="2"/>
        <v>0.97</v>
      </c>
      <c r="I24" s="88">
        <f t="shared" si="2"/>
        <v>34.42</v>
      </c>
      <c r="J24" s="88">
        <f t="shared" si="2"/>
        <v>0.33100000000000002</v>
      </c>
      <c r="K24" s="88">
        <f t="shared" si="2"/>
        <v>4.7899999999999991</v>
      </c>
      <c r="L24" s="88">
        <f t="shared" si="2"/>
        <v>1114.6600000000001</v>
      </c>
      <c r="M24" s="88">
        <f t="shared" si="2"/>
        <v>1097.33</v>
      </c>
      <c r="N24" s="88">
        <f t="shared" si="2"/>
        <v>313.02</v>
      </c>
      <c r="O24" s="88">
        <f t="shared" si="2"/>
        <v>11.95</v>
      </c>
      <c r="P24" s="107"/>
    </row>
    <row r="25" spans="1:16" s="37" customFormat="1">
      <c r="A25" s="241" t="s">
        <v>37</v>
      </c>
      <c r="B25" s="241"/>
      <c r="C25" s="241"/>
      <c r="D25" s="241"/>
      <c r="E25" s="241"/>
      <c r="F25" s="241"/>
      <c r="G25" s="241"/>
      <c r="H25" s="89"/>
      <c r="I25" s="89"/>
      <c r="J25" s="89"/>
      <c r="K25" s="89"/>
      <c r="L25" s="89"/>
      <c r="M25" s="89"/>
      <c r="N25" s="89"/>
      <c r="O25" s="89"/>
      <c r="P25" s="107"/>
    </row>
    <row r="26" spans="1:16" s="37" customFormat="1">
      <c r="A26" s="246" t="s">
        <v>19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107"/>
    </row>
    <row r="27" spans="1:16" s="37" customFormat="1">
      <c r="A27" s="226"/>
      <c r="B27" s="199" t="s">
        <v>185</v>
      </c>
      <c r="C27" s="203">
        <v>150</v>
      </c>
      <c r="D27" s="203">
        <v>1.95</v>
      </c>
      <c r="E27" s="203">
        <v>5.15</v>
      </c>
      <c r="F27" s="203">
        <v>10.8</v>
      </c>
      <c r="G27" s="203">
        <v>97.35</v>
      </c>
      <c r="H27" s="203">
        <v>0.09</v>
      </c>
      <c r="I27" s="203">
        <v>7.5</v>
      </c>
      <c r="J27" s="203">
        <v>0.01</v>
      </c>
      <c r="K27" s="203">
        <v>0.2</v>
      </c>
      <c r="L27" s="203">
        <v>76.5</v>
      </c>
      <c r="M27" s="203">
        <v>82.5</v>
      </c>
      <c r="N27" s="203">
        <v>57</v>
      </c>
      <c r="O27" s="203">
        <v>1.05</v>
      </c>
      <c r="P27" s="107"/>
    </row>
    <row r="28" spans="1:16" s="37" customFormat="1" ht="25.5">
      <c r="A28" s="220">
        <v>274</v>
      </c>
      <c r="B28" s="214" t="s">
        <v>270</v>
      </c>
      <c r="C28" s="203">
        <v>100</v>
      </c>
      <c r="D28" s="203">
        <v>9.56</v>
      </c>
      <c r="E28" s="203">
        <v>12.4</v>
      </c>
      <c r="F28" s="203">
        <v>12.5</v>
      </c>
      <c r="G28" s="203">
        <v>199.84</v>
      </c>
      <c r="H28" s="203">
        <v>0.03</v>
      </c>
      <c r="I28" s="203">
        <v>0</v>
      </c>
      <c r="J28" s="203">
        <v>0.105</v>
      </c>
      <c r="K28" s="203">
        <v>0.24</v>
      </c>
      <c r="L28" s="203">
        <v>22</v>
      </c>
      <c r="M28" s="203">
        <v>97.2</v>
      </c>
      <c r="N28" s="203">
        <v>4.8</v>
      </c>
      <c r="O28" s="203">
        <v>1</v>
      </c>
      <c r="P28" s="107"/>
    </row>
    <row r="29" spans="1:16" s="37" customFormat="1" ht="25.5">
      <c r="A29" s="220">
        <v>379</v>
      </c>
      <c r="B29" s="199" t="s">
        <v>271</v>
      </c>
      <c r="C29" s="203">
        <v>200</v>
      </c>
      <c r="D29" s="203">
        <v>3.17</v>
      </c>
      <c r="E29" s="203">
        <v>2.68</v>
      </c>
      <c r="F29" s="203">
        <v>1.9</v>
      </c>
      <c r="G29" s="203">
        <v>44.4</v>
      </c>
      <c r="H29" s="203">
        <v>0.04</v>
      </c>
      <c r="I29" s="203">
        <v>1.3</v>
      </c>
      <c r="J29" s="203">
        <v>0.02</v>
      </c>
      <c r="K29" s="203">
        <v>0</v>
      </c>
      <c r="L29" s="203">
        <v>125.78</v>
      </c>
      <c r="M29" s="203">
        <v>90</v>
      </c>
      <c r="N29" s="203">
        <v>14</v>
      </c>
      <c r="O29" s="203">
        <v>0.1</v>
      </c>
      <c r="P29" s="107"/>
    </row>
    <row r="30" spans="1:16" s="37" customFormat="1" ht="17.25" customHeight="1">
      <c r="A30" s="214"/>
      <c r="B30" s="199" t="s">
        <v>34</v>
      </c>
      <c r="C30" s="203">
        <v>40</v>
      </c>
      <c r="D30" s="203">
        <v>3.24</v>
      </c>
      <c r="E30" s="203">
        <v>1.36</v>
      </c>
      <c r="F30" s="203">
        <v>16.88</v>
      </c>
      <c r="G30" s="203">
        <v>88.8</v>
      </c>
      <c r="H30" s="203">
        <v>0.04</v>
      </c>
      <c r="I30" s="203">
        <v>0</v>
      </c>
      <c r="J30" s="203">
        <v>0</v>
      </c>
      <c r="K30" s="203">
        <v>0.36</v>
      </c>
      <c r="L30" s="203">
        <v>9.1999999999999993</v>
      </c>
      <c r="M30" s="203">
        <v>42.4</v>
      </c>
      <c r="N30" s="203">
        <v>10</v>
      </c>
      <c r="O30" s="203">
        <v>1.24</v>
      </c>
      <c r="P30" s="107"/>
    </row>
    <row r="31" spans="1:16" s="107" customFormat="1" hidden="1">
      <c r="A31" s="164"/>
      <c r="B31" s="162"/>
      <c r="C31" s="167"/>
      <c r="D31" s="167"/>
      <c r="E31" s="168"/>
      <c r="F31" s="167"/>
      <c r="G31" s="167"/>
      <c r="H31" s="167"/>
      <c r="I31" s="167"/>
      <c r="J31" s="167"/>
      <c r="K31" s="167"/>
      <c r="L31" s="167"/>
      <c r="M31" s="167"/>
      <c r="N31" s="167"/>
      <c r="O31" s="167"/>
    </row>
    <row r="32" spans="1:16" s="37" customFormat="1" hidden="1">
      <c r="A32" s="110"/>
      <c r="B32" s="65"/>
      <c r="C32" s="85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107"/>
    </row>
    <row r="33" spans="1:16" s="37" customFormat="1">
      <c r="A33" s="48"/>
      <c r="B33" s="49" t="s">
        <v>25</v>
      </c>
      <c r="C33" s="50">
        <f t="shared" ref="C33:O33" si="3">SUM(C27:C32)</f>
        <v>490</v>
      </c>
      <c r="D33" s="51">
        <f t="shared" si="3"/>
        <v>17.920000000000002</v>
      </c>
      <c r="E33" s="51">
        <f t="shared" si="3"/>
        <v>21.59</v>
      </c>
      <c r="F33" s="51">
        <f t="shared" si="3"/>
        <v>42.08</v>
      </c>
      <c r="G33" s="51">
        <f t="shared" si="3"/>
        <v>430.39</v>
      </c>
      <c r="H33" s="51">
        <f t="shared" si="3"/>
        <v>0.2</v>
      </c>
      <c r="I33" s="51">
        <f t="shared" si="3"/>
        <v>8.8000000000000007</v>
      </c>
      <c r="J33" s="51">
        <f t="shared" si="3"/>
        <v>0.13499999999999998</v>
      </c>
      <c r="K33" s="51">
        <f t="shared" si="3"/>
        <v>0.8</v>
      </c>
      <c r="L33" s="51">
        <f t="shared" si="3"/>
        <v>233.48</v>
      </c>
      <c r="M33" s="51">
        <f t="shared" si="3"/>
        <v>312.09999999999997</v>
      </c>
      <c r="N33" s="51">
        <f t="shared" si="3"/>
        <v>85.8</v>
      </c>
      <c r="O33" s="51">
        <f t="shared" si="3"/>
        <v>3.3899999999999997</v>
      </c>
      <c r="P33" s="107"/>
    </row>
    <row r="34" spans="1:16" s="37" customFormat="1">
      <c r="A34" s="246" t="s">
        <v>26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107"/>
    </row>
    <row r="35" spans="1:16" s="37" customFormat="1" ht="25.5">
      <c r="A35" s="214"/>
      <c r="B35" s="199" t="s">
        <v>227</v>
      </c>
      <c r="C35" s="203">
        <v>65</v>
      </c>
      <c r="D35" s="203">
        <v>0.8</v>
      </c>
      <c r="E35" s="203">
        <v>6.4</v>
      </c>
      <c r="F35" s="203">
        <v>5.9</v>
      </c>
      <c r="G35" s="203">
        <v>94</v>
      </c>
      <c r="H35" s="203">
        <v>0.1</v>
      </c>
      <c r="I35" s="203">
        <v>4.2</v>
      </c>
      <c r="J35" s="203">
        <v>0</v>
      </c>
      <c r="K35" s="203">
        <v>0</v>
      </c>
      <c r="L35" s="203">
        <v>19.02</v>
      </c>
      <c r="M35" s="203">
        <v>20.7</v>
      </c>
      <c r="N35" s="203">
        <v>9.9</v>
      </c>
      <c r="O35" s="203">
        <v>0.96</v>
      </c>
      <c r="P35" s="107"/>
    </row>
    <row r="36" spans="1:16" s="37" customFormat="1" ht="25.5" customHeight="1">
      <c r="A36" s="220">
        <v>115</v>
      </c>
      <c r="B36" s="199" t="s">
        <v>272</v>
      </c>
      <c r="C36" s="203">
        <v>200</v>
      </c>
      <c r="D36" s="203">
        <v>1.85</v>
      </c>
      <c r="E36" s="203">
        <v>15.36</v>
      </c>
      <c r="F36" s="203">
        <v>5.51</v>
      </c>
      <c r="G36" s="203">
        <v>167.68</v>
      </c>
      <c r="H36" s="203">
        <v>0.06</v>
      </c>
      <c r="I36" s="203">
        <v>2.4</v>
      </c>
      <c r="J36" s="203"/>
      <c r="K36" s="203">
        <v>7.2</v>
      </c>
      <c r="L36" s="203">
        <v>70.400000000000006</v>
      </c>
      <c r="M36" s="203">
        <v>40.08</v>
      </c>
      <c r="N36" s="203">
        <v>17.68</v>
      </c>
      <c r="O36" s="203">
        <v>0.64</v>
      </c>
      <c r="P36" s="107"/>
    </row>
    <row r="37" spans="1:16" s="37" customFormat="1" ht="27" customHeight="1">
      <c r="A37" s="220">
        <v>261</v>
      </c>
      <c r="B37" s="199" t="s">
        <v>273</v>
      </c>
      <c r="C37" s="203">
        <v>100</v>
      </c>
      <c r="D37" s="203">
        <v>12.81</v>
      </c>
      <c r="E37" s="203">
        <v>9.0299999999999994</v>
      </c>
      <c r="F37" s="203">
        <v>4.45</v>
      </c>
      <c r="G37" s="203">
        <v>165</v>
      </c>
      <c r="H37" s="203">
        <v>0.2</v>
      </c>
      <c r="I37" s="203">
        <v>29.54</v>
      </c>
      <c r="J37" s="203">
        <v>5.5</v>
      </c>
      <c r="K37" s="203">
        <v>2.98</v>
      </c>
      <c r="L37" s="203">
        <v>27.53</v>
      </c>
      <c r="M37" s="203">
        <v>227.87</v>
      </c>
      <c r="N37" s="203">
        <v>13.82</v>
      </c>
      <c r="O37" s="203">
        <v>4.82</v>
      </c>
      <c r="P37" s="107"/>
    </row>
    <row r="38" spans="1:16" s="37" customFormat="1" ht="25.5">
      <c r="A38" s="220"/>
      <c r="B38" s="199" t="s">
        <v>274</v>
      </c>
      <c r="C38" s="203">
        <v>150</v>
      </c>
      <c r="D38" s="203">
        <v>12.99</v>
      </c>
      <c r="E38" s="203">
        <v>6.53</v>
      </c>
      <c r="F38" s="203">
        <v>33.36</v>
      </c>
      <c r="G38" s="203">
        <v>244.13</v>
      </c>
      <c r="H38" s="203">
        <v>0.56999999999999995</v>
      </c>
      <c r="I38" s="203">
        <v>0</v>
      </c>
      <c r="J38" s="203">
        <v>0.03</v>
      </c>
      <c r="K38" s="203">
        <v>0.5</v>
      </c>
      <c r="L38" s="203">
        <v>90.2</v>
      </c>
      <c r="M38" s="203">
        <v>202.93</v>
      </c>
      <c r="N38" s="203">
        <v>58.76</v>
      </c>
      <c r="O38" s="203">
        <v>4.47</v>
      </c>
      <c r="P38" s="107"/>
    </row>
    <row r="39" spans="1:16" s="37" customFormat="1">
      <c r="A39" s="227"/>
      <c r="B39" s="214" t="s">
        <v>275</v>
      </c>
      <c r="C39" s="203">
        <v>200</v>
      </c>
      <c r="D39" s="203">
        <v>2</v>
      </c>
      <c r="E39" s="203">
        <v>0.2</v>
      </c>
      <c r="F39" s="203">
        <v>5.8</v>
      </c>
      <c r="G39" s="203">
        <v>36</v>
      </c>
      <c r="H39" s="203">
        <v>0</v>
      </c>
      <c r="I39" s="203">
        <v>59.2</v>
      </c>
      <c r="J39" s="203">
        <v>0</v>
      </c>
      <c r="K39" s="203">
        <v>0</v>
      </c>
      <c r="L39" s="203">
        <v>16</v>
      </c>
      <c r="M39" s="203">
        <v>0</v>
      </c>
      <c r="N39" s="203">
        <v>0</v>
      </c>
      <c r="O39" s="203">
        <v>0.3</v>
      </c>
      <c r="P39" s="107"/>
    </row>
    <row r="40" spans="1:16" s="37" customFormat="1" ht="17.25" customHeight="1">
      <c r="A40" s="214"/>
      <c r="B40" s="199" t="s">
        <v>34</v>
      </c>
      <c r="C40" s="203">
        <v>40</v>
      </c>
      <c r="D40" s="203">
        <v>3.24</v>
      </c>
      <c r="E40" s="203">
        <v>1.36</v>
      </c>
      <c r="F40" s="203">
        <v>16.88</v>
      </c>
      <c r="G40" s="203">
        <v>88.8</v>
      </c>
      <c r="H40" s="203">
        <v>0.04</v>
      </c>
      <c r="I40" s="203">
        <v>0</v>
      </c>
      <c r="J40" s="203">
        <v>0</v>
      </c>
      <c r="K40" s="203">
        <v>0.36</v>
      </c>
      <c r="L40" s="203">
        <v>9.1999999999999993</v>
      </c>
      <c r="M40" s="203">
        <v>42.4</v>
      </c>
      <c r="N40" s="203">
        <v>10</v>
      </c>
      <c r="O40" s="203">
        <v>1.24</v>
      </c>
      <c r="P40" s="107"/>
    </row>
    <row r="41" spans="1:16" s="37" customFormat="1">
      <c r="A41" s="172"/>
      <c r="B41" s="173" t="s">
        <v>35</v>
      </c>
      <c r="C41" s="174">
        <f t="shared" ref="C41:O41" si="4">SUM(C35:C40)</f>
        <v>755</v>
      </c>
      <c r="D41" s="175">
        <f t="shared" si="4"/>
        <v>33.690000000000005</v>
      </c>
      <c r="E41" s="175">
        <f t="shared" si="4"/>
        <v>38.880000000000003</v>
      </c>
      <c r="F41" s="175">
        <f t="shared" si="4"/>
        <v>71.899999999999991</v>
      </c>
      <c r="G41" s="175">
        <f t="shared" si="4"/>
        <v>795.6099999999999</v>
      </c>
      <c r="H41" s="175">
        <f t="shared" si="4"/>
        <v>0.97</v>
      </c>
      <c r="I41" s="175">
        <f t="shared" si="4"/>
        <v>95.34</v>
      </c>
      <c r="J41" s="175">
        <f t="shared" si="4"/>
        <v>5.53</v>
      </c>
      <c r="K41" s="175">
        <f t="shared" si="4"/>
        <v>11.04</v>
      </c>
      <c r="L41" s="175">
        <f t="shared" si="4"/>
        <v>232.35</v>
      </c>
      <c r="M41" s="175">
        <f t="shared" si="4"/>
        <v>533.98</v>
      </c>
      <c r="N41" s="175">
        <f t="shared" si="4"/>
        <v>110.16</v>
      </c>
      <c r="O41" s="175">
        <f t="shared" si="4"/>
        <v>12.430000000000001</v>
      </c>
      <c r="P41" s="107"/>
    </row>
    <row r="42" spans="1:16" s="37" customFormat="1">
      <c r="B42" s="86" t="s">
        <v>49</v>
      </c>
      <c r="C42" s="91">
        <f t="shared" ref="C42:O42" si="5">C41+C33</f>
        <v>1245</v>
      </c>
      <c r="D42" s="88">
        <f t="shared" si="5"/>
        <v>51.610000000000007</v>
      </c>
      <c r="E42" s="88">
        <f t="shared" si="5"/>
        <v>60.47</v>
      </c>
      <c r="F42" s="88">
        <f t="shared" si="5"/>
        <v>113.97999999999999</v>
      </c>
      <c r="G42" s="88">
        <f t="shared" si="5"/>
        <v>1226</v>
      </c>
      <c r="H42" s="88">
        <f t="shared" si="5"/>
        <v>1.17</v>
      </c>
      <c r="I42" s="88">
        <f t="shared" si="5"/>
        <v>104.14</v>
      </c>
      <c r="J42" s="88">
        <f t="shared" si="5"/>
        <v>5.665</v>
      </c>
      <c r="K42" s="88">
        <f t="shared" si="5"/>
        <v>11.84</v>
      </c>
      <c r="L42" s="88">
        <f t="shared" si="5"/>
        <v>465.83</v>
      </c>
      <c r="M42" s="88">
        <f t="shared" si="5"/>
        <v>846.07999999999993</v>
      </c>
      <c r="N42" s="88">
        <f t="shared" si="5"/>
        <v>195.95999999999998</v>
      </c>
      <c r="O42" s="88">
        <f t="shared" si="5"/>
        <v>15.82</v>
      </c>
      <c r="P42" s="107"/>
    </row>
    <row r="43" spans="1:16" s="37" customFormat="1">
      <c r="A43" s="241" t="s">
        <v>50</v>
      </c>
      <c r="B43" s="241"/>
      <c r="C43" s="241"/>
      <c r="D43" s="241"/>
      <c r="E43" s="241"/>
      <c r="F43" s="241"/>
      <c r="G43" s="241"/>
      <c r="H43" s="89"/>
      <c r="I43" s="89"/>
      <c r="J43" s="89"/>
      <c r="K43" s="89"/>
      <c r="L43" s="89"/>
      <c r="M43" s="89"/>
      <c r="N43" s="89"/>
      <c r="O43" s="89"/>
      <c r="P43" s="107"/>
    </row>
    <row r="44" spans="1:16" s="37" customFormat="1">
      <c r="A44" s="246" t="s">
        <v>19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107"/>
    </row>
    <row r="45" spans="1:16" s="37" customFormat="1">
      <c r="A45" s="220">
        <v>223</v>
      </c>
      <c r="B45" s="214" t="s">
        <v>276</v>
      </c>
      <c r="C45" s="203">
        <v>160</v>
      </c>
      <c r="D45" s="203">
        <v>14.58</v>
      </c>
      <c r="E45" s="203">
        <v>14</v>
      </c>
      <c r="F45" s="203">
        <v>23.1</v>
      </c>
      <c r="G45" s="203">
        <v>296</v>
      </c>
      <c r="H45" s="203">
        <v>0.08</v>
      </c>
      <c r="I45" s="203">
        <v>0.62</v>
      </c>
      <c r="J45" s="203">
        <v>8.5999999999999993E-2</v>
      </c>
      <c r="K45" s="203">
        <v>0.5</v>
      </c>
      <c r="L45" s="203">
        <v>122.42</v>
      </c>
      <c r="M45" s="203">
        <v>108.22</v>
      </c>
      <c r="N45" s="203">
        <v>31</v>
      </c>
      <c r="O45" s="203">
        <v>0.88</v>
      </c>
      <c r="P45" s="107"/>
    </row>
    <row r="46" spans="1:16" s="37" customFormat="1">
      <c r="A46" s="220">
        <v>386</v>
      </c>
      <c r="B46" s="214" t="s">
        <v>277</v>
      </c>
      <c r="C46" s="203">
        <v>125</v>
      </c>
      <c r="D46" s="203">
        <v>3.63</v>
      </c>
      <c r="E46" s="203">
        <v>4</v>
      </c>
      <c r="F46" s="203">
        <v>5</v>
      </c>
      <c r="G46" s="203">
        <v>73.75</v>
      </c>
      <c r="H46" s="203">
        <v>0.04</v>
      </c>
      <c r="I46" s="203">
        <v>0.88</v>
      </c>
      <c r="J46" s="203">
        <v>2.5000000000000001E-2</v>
      </c>
      <c r="K46" s="203">
        <v>0</v>
      </c>
      <c r="L46" s="203">
        <v>150</v>
      </c>
      <c r="M46" s="203">
        <v>118.75</v>
      </c>
      <c r="N46" s="203">
        <v>17.5</v>
      </c>
      <c r="O46" s="203">
        <v>0.13</v>
      </c>
      <c r="P46" s="107"/>
    </row>
    <row r="47" spans="1:16" s="37" customFormat="1">
      <c r="A47" s="220">
        <v>377</v>
      </c>
      <c r="B47" s="214" t="s">
        <v>58</v>
      </c>
      <c r="C47" s="203">
        <v>200</v>
      </c>
      <c r="D47" s="203">
        <v>0.3</v>
      </c>
      <c r="E47" s="203">
        <v>0.1</v>
      </c>
      <c r="F47" s="203">
        <v>15.2</v>
      </c>
      <c r="G47" s="203">
        <v>59</v>
      </c>
      <c r="H47" s="203">
        <v>0</v>
      </c>
      <c r="I47" s="203">
        <v>2.9</v>
      </c>
      <c r="J47" s="203">
        <v>0</v>
      </c>
      <c r="K47" s="203">
        <v>0.01</v>
      </c>
      <c r="L47" s="203">
        <v>7.8</v>
      </c>
      <c r="M47" s="203">
        <v>5.2</v>
      </c>
      <c r="N47" s="203">
        <v>9.6999999999999993</v>
      </c>
      <c r="O47" s="203">
        <v>0.9</v>
      </c>
      <c r="P47" s="107"/>
    </row>
    <row r="48" spans="1:16" s="37" customFormat="1" ht="17.25" customHeight="1">
      <c r="A48" s="214"/>
      <c r="B48" s="199" t="s">
        <v>34</v>
      </c>
      <c r="C48" s="203">
        <v>40</v>
      </c>
      <c r="D48" s="203">
        <v>3.24</v>
      </c>
      <c r="E48" s="203">
        <v>1.36</v>
      </c>
      <c r="F48" s="203">
        <v>16.88</v>
      </c>
      <c r="G48" s="203">
        <v>88.8</v>
      </c>
      <c r="H48" s="203">
        <v>0.04</v>
      </c>
      <c r="I48" s="203">
        <v>0</v>
      </c>
      <c r="J48" s="203">
        <v>0</v>
      </c>
      <c r="K48" s="203">
        <v>0.36</v>
      </c>
      <c r="L48" s="203">
        <v>9.1999999999999993</v>
      </c>
      <c r="M48" s="203">
        <v>42.4</v>
      </c>
      <c r="N48" s="203">
        <v>10</v>
      </c>
      <c r="O48" s="203">
        <v>1.24</v>
      </c>
      <c r="P48" s="107"/>
    </row>
    <row r="49" spans="1:16" s="230" customFormat="1">
      <c r="A49" s="232"/>
      <c r="B49" s="232" t="s">
        <v>219</v>
      </c>
      <c r="C49" s="206">
        <v>100</v>
      </c>
      <c r="D49" s="206">
        <v>0.4</v>
      </c>
      <c r="E49" s="206">
        <v>0.4</v>
      </c>
      <c r="F49" s="206">
        <v>9.6</v>
      </c>
      <c r="G49" s="206">
        <v>47</v>
      </c>
      <c r="H49" s="206">
        <v>0.03</v>
      </c>
      <c r="I49" s="206">
        <v>10</v>
      </c>
      <c r="J49" s="206">
        <v>0</v>
      </c>
      <c r="K49" s="206">
        <v>0.2</v>
      </c>
      <c r="L49" s="206">
        <v>16</v>
      </c>
      <c r="M49" s="206">
        <v>11</v>
      </c>
      <c r="N49" s="206">
        <v>9</v>
      </c>
      <c r="O49" s="206">
        <v>2.2000000000000002</v>
      </c>
      <c r="P49" s="236"/>
    </row>
    <row r="50" spans="1:16" s="230" customFormat="1" hidden="1">
      <c r="A50" s="233"/>
      <c r="B50" s="231"/>
      <c r="C50" s="234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6"/>
    </row>
    <row r="51" spans="1:16" s="37" customFormat="1">
      <c r="A51" s="172"/>
      <c r="B51" s="173" t="s">
        <v>25</v>
      </c>
      <c r="C51" s="174">
        <f t="shared" ref="C51:O51" si="6">SUM(C45:C50)</f>
        <v>625</v>
      </c>
      <c r="D51" s="175">
        <f t="shared" si="6"/>
        <v>22.15</v>
      </c>
      <c r="E51" s="175">
        <f t="shared" si="6"/>
        <v>19.86</v>
      </c>
      <c r="F51" s="175">
        <f t="shared" si="6"/>
        <v>69.779999999999987</v>
      </c>
      <c r="G51" s="175">
        <f t="shared" si="6"/>
        <v>564.54999999999995</v>
      </c>
      <c r="H51" s="175">
        <f t="shared" si="6"/>
        <v>0.19</v>
      </c>
      <c r="I51" s="175">
        <f t="shared" si="6"/>
        <v>14.4</v>
      </c>
      <c r="J51" s="175">
        <f t="shared" si="6"/>
        <v>0.11099999999999999</v>
      </c>
      <c r="K51" s="175">
        <f t="shared" si="6"/>
        <v>1.07</v>
      </c>
      <c r="L51" s="175">
        <f t="shared" si="6"/>
        <v>305.42</v>
      </c>
      <c r="M51" s="175">
        <f t="shared" si="6"/>
        <v>285.57</v>
      </c>
      <c r="N51" s="175">
        <f t="shared" si="6"/>
        <v>77.2</v>
      </c>
      <c r="O51" s="175">
        <f t="shared" si="6"/>
        <v>5.3500000000000005</v>
      </c>
      <c r="P51" s="107"/>
    </row>
    <row r="52" spans="1:16" s="37" customFormat="1">
      <c r="A52" s="246" t="s">
        <v>26</v>
      </c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107"/>
    </row>
    <row r="53" spans="1:16" s="37" customFormat="1" ht="25.5">
      <c r="A53" s="220"/>
      <c r="B53" s="199" t="s">
        <v>278</v>
      </c>
      <c r="C53" s="203">
        <v>80</v>
      </c>
      <c r="D53" s="203">
        <v>0.69</v>
      </c>
      <c r="E53" s="203">
        <v>4.18</v>
      </c>
      <c r="F53" s="203">
        <v>6.3</v>
      </c>
      <c r="G53" s="203">
        <v>65.52</v>
      </c>
      <c r="H53" s="203">
        <v>0.04</v>
      </c>
      <c r="I53" s="203">
        <v>5.56</v>
      </c>
      <c r="J53" s="203"/>
      <c r="K53" s="203">
        <v>1.99</v>
      </c>
      <c r="L53" s="203">
        <v>16.95</v>
      </c>
      <c r="M53" s="203">
        <v>27.18</v>
      </c>
      <c r="N53" s="203">
        <v>19.2</v>
      </c>
      <c r="O53" s="203">
        <v>1.06</v>
      </c>
      <c r="P53" s="107"/>
    </row>
    <row r="54" spans="1:16" s="37" customFormat="1" ht="29.25" customHeight="1">
      <c r="A54" s="220">
        <v>82</v>
      </c>
      <c r="B54" s="199" t="s">
        <v>175</v>
      </c>
      <c r="C54" s="203">
        <v>250</v>
      </c>
      <c r="D54" s="203">
        <v>2.7</v>
      </c>
      <c r="E54" s="203">
        <v>5.2</v>
      </c>
      <c r="F54" s="203">
        <v>11.9</v>
      </c>
      <c r="G54" s="203">
        <v>92</v>
      </c>
      <c r="H54" s="203">
        <v>0.05</v>
      </c>
      <c r="I54" s="203">
        <v>0.94</v>
      </c>
      <c r="J54" s="203">
        <v>0.02</v>
      </c>
      <c r="K54" s="203">
        <v>0</v>
      </c>
      <c r="L54" s="203">
        <v>49.73</v>
      </c>
      <c r="M54" s="203">
        <v>104.5</v>
      </c>
      <c r="N54" s="203">
        <v>22.1</v>
      </c>
      <c r="O54" s="203">
        <v>0.8</v>
      </c>
      <c r="P54" s="107"/>
    </row>
    <row r="55" spans="1:16" s="37" customFormat="1" ht="17.25" customHeight="1">
      <c r="A55" s="220">
        <v>232</v>
      </c>
      <c r="B55" s="199" t="s">
        <v>279</v>
      </c>
      <c r="C55" s="203">
        <v>105</v>
      </c>
      <c r="D55" s="203">
        <v>17.64</v>
      </c>
      <c r="E55" s="203">
        <v>8.9</v>
      </c>
      <c r="F55" s="203">
        <v>7.31</v>
      </c>
      <c r="G55" s="203">
        <v>179.9</v>
      </c>
      <c r="H55" s="203">
        <v>0.08</v>
      </c>
      <c r="I55" s="203"/>
      <c r="J55" s="203">
        <v>0.03</v>
      </c>
      <c r="K55" s="203"/>
      <c r="L55" s="203">
        <v>18</v>
      </c>
      <c r="M55" s="203">
        <v>186.01</v>
      </c>
      <c r="N55" s="203">
        <v>25.01</v>
      </c>
      <c r="O55" s="203">
        <v>2.77</v>
      </c>
      <c r="P55" s="107"/>
    </row>
    <row r="56" spans="1:16" s="37" customFormat="1" ht="38.25" customHeight="1">
      <c r="A56" s="220">
        <v>345</v>
      </c>
      <c r="B56" s="199" t="s">
        <v>280</v>
      </c>
      <c r="C56" s="203">
        <v>200</v>
      </c>
      <c r="D56" s="203">
        <v>0.52</v>
      </c>
      <c r="E56" s="203">
        <v>0.18</v>
      </c>
      <c r="F56" s="203">
        <v>6.86</v>
      </c>
      <c r="G56" s="203">
        <v>60.66</v>
      </c>
      <c r="H56" s="203">
        <v>0.02</v>
      </c>
      <c r="I56" s="203">
        <v>17.600000000000001</v>
      </c>
      <c r="J56" s="203">
        <v>0</v>
      </c>
      <c r="K56" s="203">
        <v>0.38</v>
      </c>
      <c r="L56" s="203">
        <v>23.4</v>
      </c>
      <c r="M56" s="203">
        <v>23.4</v>
      </c>
      <c r="N56" s="203">
        <v>17</v>
      </c>
      <c r="O56" s="203">
        <v>0.6</v>
      </c>
      <c r="P56" s="107"/>
    </row>
    <row r="57" spans="1:16" s="37" customFormat="1" ht="17.25" customHeight="1">
      <c r="A57" s="214"/>
      <c r="B57" s="199" t="s">
        <v>34</v>
      </c>
      <c r="C57" s="203">
        <v>40</v>
      </c>
      <c r="D57" s="203">
        <v>3.24</v>
      </c>
      <c r="E57" s="203">
        <v>1.36</v>
      </c>
      <c r="F57" s="203">
        <v>16.88</v>
      </c>
      <c r="G57" s="203">
        <v>88.8</v>
      </c>
      <c r="H57" s="203">
        <v>0.04</v>
      </c>
      <c r="I57" s="203">
        <v>0</v>
      </c>
      <c r="J57" s="203">
        <v>0</v>
      </c>
      <c r="K57" s="203">
        <v>0.36</v>
      </c>
      <c r="L57" s="203">
        <v>9.1999999999999993</v>
      </c>
      <c r="M57" s="203">
        <v>42.4</v>
      </c>
      <c r="N57" s="203">
        <v>10</v>
      </c>
      <c r="O57" s="203">
        <v>1.24</v>
      </c>
      <c r="P57" s="107"/>
    </row>
    <row r="58" spans="1:16" s="37" customFormat="1" hidden="1">
      <c r="A58" s="183"/>
      <c r="B58" s="184"/>
      <c r="C58" s="158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07"/>
    </row>
    <row r="59" spans="1:16" s="37" customFormat="1" ht="16.5" hidden="1" customHeight="1">
      <c r="A59" s="85"/>
      <c r="B59" s="65"/>
      <c r="C59" s="85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107"/>
    </row>
    <row r="60" spans="1:16" s="37" customFormat="1">
      <c r="A60" s="48"/>
      <c r="B60" s="49" t="s">
        <v>35</v>
      </c>
      <c r="C60" s="50">
        <f t="shared" ref="C60:O60" si="7">SUM(C53:C59)</f>
        <v>675</v>
      </c>
      <c r="D60" s="51">
        <f t="shared" si="7"/>
        <v>24.79</v>
      </c>
      <c r="E60" s="51">
        <f t="shared" si="7"/>
        <v>19.82</v>
      </c>
      <c r="F60" s="51">
        <f t="shared" si="7"/>
        <v>49.25</v>
      </c>
      <c r="G60" s="51">
        <f t="shared" si="7"/>
        <v>486.87999999999994</v>
      </c>
      <c r="H60" s="51">
        <f t="shared" si="7"/>
        <v>0.22999999999999998</v>
      </c>
      <c r="I60" s="51">
        <f t="shared" si="7"/>
        <v>24.1</v>
      </c>
      <c r="J60" s="51">
        <f t="shared" si="7"/>
        <v>0.05</v>
      </c>
      <c r="K60" s="51">
        <f t="shared" si="7"/>
        <v>2.73</v>
      </c>
      <c r="L60" s="51">
        <f t="shared" si="7"/>
        <v>117.27999999999999</v>
      </c>
      <c r="M60" s="51">
        <f t="shared" si="7"/>
        <v>383.48999999999995</v>
      </c>
      <c r="N60" s="51">
        <f t="shared" si="7"/>
        <v>93.31</v>
      </c>
      <c r="O60" s="51">
        <f t="shared" si="7"/>
        <v>6.47</v>
      </c>
      <c r="P60" s="107"/>
    </row>
    <row r="61" spans="1:16" s="37" customFormat="1">
      <c r="A61" s="86"/>
      <c r="B61" s="86" t="s">
        <v>63</v>
      </c>
      <c r="C61" s="93">
        <f t="shared" ref="C61:O61" si="8">C60+C51</f>
        <v>1300</v>
      </c>
      <c r="D61" s="88">
        <f t="shared" si="8"/>
        <v>46.94</v>
      </c>
      <c r="E61" s="88">
        <f t="shared" si="8"/>
        <v>39.68</v>
      </c>
      <c r="F61" s="88">
        <f t="shared" si="8"/>
        <v>119.02999999999999</v>
      </c>
      <c r="G61" s="88">
        <f t="shared" si="8"/>
        <v>1051.4299999999998</v>
      </c>
      <c r="H61" s="88">
        <f t="shared" si="8"/>
        <v>0.42</v>
      </c>
      <c r="I61" s="88">
        <f t="shared" si="8"/>
        <v>38.5</v>
      </c>
      <c r="J61" s="88">
        <f t="shared" si="8"/>
        <v>0.16099999999999998</v>
      </c>
      <c r="K61" s="88">
        <f t="shared" si="8"/>
        <v>3.8</v>
      </c>
      <c r="L61" s="88">
        <f t="shared" si="8"/>
        <v>422.7</v>
      </c>
      <c r="M61" s="88">
        <f t="shared" si="8"/>
        <v>669.06</v>
      </c>
      <c r="N61" s="88">
        <f t="shared" si="8"/>
        <v>170.51</v>
      </c>
      <c r="O61" s="88">
        <f t="shared" si="8"/>
        <v>11.82</v>
      </c>
      <c r="P61" s="107"/>
    </row>
    <row r="62" spans="1:16" s="37" customFormat="1" ht="14.1" customHeight="1">
      <c r="A62" s="247" t="s">
        <v>64</v>
      </c>
      <c r="B62" s="248"/>
      <c r="C62" s="248"/>
      <c r="D62" s="248"/>
      <c r="E62" s="248"/>
      <c r="F62" s="248"/>
      <c r="G62" s="249"/>
      <c r="H62" s="89"/>
      <c r="I62" s="89"/>
      <c r="J62" s="89"/>
      <c r="K62" s="89"/>
      <c r="L62" s="89"/>
      <c r="M62" s="89"/>
      <c r="N62" s="89"/>
      <c r="O62" s="89"/>
      <c r="P62" s="107"/>
    </row>
    <row r="63" spans="1:16" s="37" customFormat="1">
      <c r="A63" s="246" t="s">
        <v>19</v>
      </c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107"/>
    </row>
    <row r="64" spans="1:16" s="37" customFormat="1" ht="38.25">
      <c r="A64" s="220">
        <v>282</v>
      </c>
      <c r="B64" s="214" t="s">
        <v>281</v>
      </c>
      <c r="C64" s="203">
        <v>80</v>
      </c>
      <c r="D64" s="203">
        <v>13.59</v>
      </c>
      <c r="E64" s="203">
        <v>16.41</v>
      </c>
      <c r="F64" s="203">
        <v>5.56</v>
      </c>
      <c r="G64" s="203">
        <v>224.23</v>
      </c>
      <c r="H64" s="203">
        <v>0.8</v>
      </c>
      <c r="I64" s="203">
        <v>1.41</v>
      </c>
      <c r="J64" s="203">
        <v>0.44</v>
      </c>
      <c r="K64" s="203">
        <v>1.21</v>
      </c>
      <c r="L64" s="203">
        <v>137.62</v>
      </c>
      <c r="M64" s="203">
        <v>314.52</v>
      </c>
      <c r="N64" s="203">
        <v>37.93</v>
      </c>
      <c r="O64" s="203">
        <v>3.8</v>
      </c>
      <c r="P64" s="107"/>
    </row>
    <row r="65" spans="1:16" s="37" customFormat="1">
      <c r="A65" s="226"/>
      <c r="B65" s="199" t="s">
        <v>185</v>
      </c>
      <c r="C65" s="203">
        <v>150</v>
      </c>
      <c r="D65" s="203">
        <v>1.95</v>
      </c>
      <c r="E65" s="203">
        <v>5.15</v>
      </c>
      <c r="F65" s="203">
        <v>10.8</v>
      </c>
      <c r="G65" s="203">
        <v>97.35</v>
      </c>
      <c r="H65" s="203">
        <v>0.09</v>
      </c>
      <c r="I65" s="203">
        <v>7.5</v>
      </c>
      <c r="J65" s="203">
        <v>0.01</v>
      </c>
      <c r="K65" s="203">
        <v>0.2</v>
      </c>
      <c r="L65" s="203">
        <v>76.5</v>
      </c>
      <c r="M65" s="203">
        <v>82.5</v>
      </c>
      <c r="N65" s="203">
        <v>57</v>
      </c>
      <c r="O65" s="203">
        <v>1.05</v>
      </c>
      <c r="P65" s="107"/>
    </row>
    <row r="66" spans="1:16" s="45" customFormat="1" ht="13.5" customHeight="1">
      <c r="A66" s="220">
        <v>376</v>
      </c>
      <c r="B66" s="214" t="s">
        <v>282</v>
      </c>
      <c r="C66" s="203">
        <v>200</v>
      </c>
      <c r="D66" s="203">
        <v>7.0000000000000007E-2</v>
      </c>
      <c r="E66" s="203">
        <v>0.02</v>
      </c>
      <c r="F66" s="203">
        <v>15</v>
      </c>
      <c r="G66" s="203">
        <v>60.46</v>
      </c>
      <c r="H66" s="203">
        <v>0</v>
      </c>
      <c r="I66" s="203">
        <v>0.03</v>
      </c>
      <c r="J66" s="203">
        <v>0</v>
      </c>
      <c r="K66" s="203">
        <v>0</v>
      </c>
      <c r="L66" s="203">
        <v>11.1</v>
      </c>
      <c r="M66" s="203">
        <v>2.8</v>
      </c>
      <c r="N66" s="203">
        <v>1.4</v>
      </c>
      <c r="O66" s="203">
        <v>0.28000000000000003</v>
      </c>
      <c r="P66" s="107"/>
    </row>
    <row r="67" spans="1:16" s="37" customFormat="1" ht="17.25" customHeight="1">
      <c r="A67" s="214"/>
      <c r="B67" s="199" t="s">
        <v>34</v>
      </c>
      <c r="C67" s="203">
        <v>40</v>
      </c>
      <c r="D67" s="203">
        <v>3.24</v>
      </c>
      <c r="E67" s="203">
        <v>1.36</v>
      </c>
      <c r="F67" s="203">
        <v>16.88</v>
      </c>
      <c r="G67" s="203">
        <v>88.8</v>
      </c>
      <c r="H67" s="203">
        <v>0.04</v>
      </c>
      <c r="I67" s="203">
        <v>0</v>
      </c>
      <c r="J67" s="203">
        <v>0</v>
      </c>
      <c r="K67" s="203">
        <v>0.36</v>
      </c>
      <c r="L67" s="203">
        <v>9.1999999999999993</v>
      </c>
      <c r="M67" s="203">
        <v>42.4</v>
      </c>
      <c r="N67" s="203">
        <v>10</v>
      </c>
      <c r="O67" s="203">
        <v>1.24</v>
      </c>
      <c r="P67" s="107"/>
    </row>
    <row r="68" spans="1:16" s="37" customFormat="1" hidden="1">
      <c r="A68" s="158"/>
      <c r="B68" s="184"/>
      <c r="C68" s="158"/>
      <c r="D68" s="159"/>
      <c r="E68" s="159"/>
      <c r="F68" s="159"/>
      <c r="G68" s="159"/>
      <c r="H68" s="159"/>
      <c r="I68" s="159"/>
      <c r="J68" s="183"/>
      <c r="K68" s="159"/>
      <c r="L68" s="159"/>
      <c r="M68" s="159"/>
      <c r="N68" s="159"/>
      <c r="O68" s="159"/>
      <c r="P68" s="107"/>
    </row>
    <row r="69" spans="1:16" s="107" customFormat="1" hidden="1">
      <c r="A69" s="101"/>
      <c r="B69" s="53"/>
      <c r="C69" s="54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6" s="107" customFormat="1">
      <c r="A70" s="112"/>
      <c r="B70" s="113" t="s">
        <v>25</v>
      </c>
      <c r="C70" s="114">
        <f t="shared" ref="C70:O70" si="9">SUM(C64:C69)</f>
        <v>470</v>
      </c>
      <c r="D70" s="115">
        <f t="shared" si="9"/>
        <v>18.850000000000001</v>
      </c>
      <c r="E70" s="115">
        <f t="shared" si="9"/>
        <v>22.94</v>
      </c>
      <c r="F70" s="115">
        <f t="shared" si="9"/>
        <v>48.239999999999995</v>
      </c>
      <c r="G70" s="115">
        <f t="shared" si="9"/>
        <v>470.84</v>
      </c>
      <c r="H70" s="115">
        <f t="shared" si="9"/>
        <v>0.93</v>
      </c>
      <c r="I70" s="115">
        <f t="shared" si="9"/>
        <v>8.94</v>
      </c>
      <c r="J70" s="115">
        <f t="shared" si="9"/>
        <v>0.45</v>
      </c>
      <c r="K70" s="115">
        <f t="shared" si="9"/>
        <v>1.77</v>
      </c>
      <c r="L70" s="115">
        <f t="shared" si="9"/>
        <v>234.42</v>
      </c>
      <c r="M70" s="115">
        <f t="shared" si="9"/>
        <v>442.21999999999997</v>
      </c>
      <c r="N70" s="115">
        <f t="shared" si="9"/>
        <v>106.33000000000001</v>
      </c>
      <c r="O70" s="115">
        <f t="shared" si="9"/>
        <v>6.37</v>
      </c>
    </row>
    <row r="71" spans="1:16" s="37" customFormat="1">
      <c r="A71" s="246" t="s">
        <v>26</v>
      </c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107"/>
    </row>
    <row r="72" spans="1:16" s="37" customFormat="1" ht="25.5">
      <c r="A72" s="202"/>
      <c r="B72" s="199" t="s">
        <v>238</v>
      </c>
      <c r="C72" s="203">
        <v>60</v>
      </c>
      <c r="D72" s="203">
        <v>1</v>
      </c>
      <c r="E72" s="203">
        <v>3.1</v>
      </c>
      <c r="F72" s="203">
        <v>5.3</v>
      </c>
      <c r="G72" s="203">
        <v>70</v>
      </c>
      <c r="H72" s="203">
        <v>0.06</v>
      </c>
      <c r="I72" s="203">
        <v>7.95</v>
      </c>
      <c r="J72" s="203">
        <v>0</v>
      </c>
      <c r="K72" s="203">
        <v>0</v>
      </c>
      <c r="L72" s="203">
        <v>20.13</v>
      </c>
      <c r="M72" s="203">
        <v>28.1</v>
      </c>
      <c r="N72" s="203">
        <v>11.7</v>
      </c>
      <c r="O72" s="203">
        <v>0.53</v>
      </c>
      <c r="P72" s="107"/>
    </row>
    <row r="73" spans="1:16" s="37" customFormat="1" ht="29.25" customHeight="1">
      <c r="A73" s="202"/>
      <c r="B73" s="199" t="s">
        <v>180</v>
      </c>
      <c r="C73" s="203">
        <v>250</v>
      </c>
      <c r="D73" s="203">
        <v>1.9</v>
      </c>
      <c r="E73" s="203">
        <v>3.4</v>
      </c>
      <c r="F73" s="203">
        <v>12.5</v>
      </c>
      <c r="G73" s="203">
        <v>89</v>
      </c>
      <c r="H73" s="203">
        <v>0</v>
      </c>
      <c r="I73" s="203">
        <v>7.4</v>
      </c>
      <c r="J73" s="203">
        <v>0</v>
      </c>
      <c r="K73" s="203">
        <v>0</v>
      </c>
      <c r="L73" s="203">
        <v>38.299999999999997</v>
      </c>
      <c r="M73" s="203">
        <v>17.899999999999999</v>
      </c>
      <c r="N73" s="203">
        <v>36.799999999999997</v>
      </c>
      <c r="O73" s="203">
        <v>0.5</v>
      </c>
      <c r="P73" s="107"/>
    </row>
    <row r="74" spans="1:16" s="37" customFormat="1">
      <c r="A74" s="220">
        <v>310</v>
      </c>
      <c r="B74" s="199" t="s">
        <v>246</v>
      </c>
      <c r="C74" s="203">
        <v>150</v>
      </c>
      <c r="D74" s="203">
        <v>3</v>
      </c>
      <c r="E74" s="214">
        <v>0.6</v>
      </c>
      <c r="F74" s="203">
        <v>23.7</v>
      </c>
      <c r="G74" s="203">
        <v>112.2</v>
      </c>
      <c r="H74" s="203">
        <v>0.15</v>
      </c>
      <c r="I74" s="203">
        <v>21.75</v>
      </c>
      <c r="J74" s="203">
        <v>0</v>
      </c>
      <c r="K74" s="203">
        <v>0.15</v>
      </c>
      <c r="L74" s="203">
        <v>20.5</v>
      </c>
      <c r="M74" s="203">
        <v>61</v>
      </c>
      <c r="N74" s="203">
        <v>33</v>
      </c>
      <c r="O74" s="203">
        <v>1.2</v>
      </c>
      <c r="P74" s="107"/>
    </row>
    <row r="75" spans="1:16" s="134" customFormat="1" ht="25.5">
      <c r="A75" s="220">
        <v>229</v>
      </c>
      <c r="B75" s="199" t="s">
        <v>46</v>
      </c>
      <c r="C75" s="203">
        <v>100</v>
      </c>
      <c r="D75" s="203">
        <v>9.75</v>
      </c>
      <c r="E75" s="203">
        <v>4.05</v>
      </c>
      <c r="F75" s="203">
        <v>4.01</v>
      </c>
      <c r="G75" s="203">
        <v>105</v>
      </c>
      <c r="H75" s="203" t="s">
        <v>283</v>
      </c>
      <c r="I75" s="203">
        <v>3.73</v>
      </c>
      <c r="J75" s="203">
        <v>6.0000000000000001E-3</v>
      </c>
      <c r="K75" s="203">
        <v>2.52</v>
      </c>
      <c r="L75" s="203">
        <v>89.07</v>
      </c>
      <c r="M75" s="203">
        <v>240.19</v>
      </c>
      <c r="N75" s="203">
        <v>48.53</v>
      </c>
      <c r="O75" s="203">
        <v>0.85</v>
      </c>
      <c r="P75" s="107"/>
    </row>
    <row r="76" spans="1:16" s="134" customFormat="1" ht="38.25">
      <c r="A76" s="220">
        <v>388</v>
      </c>
      <c r="B76" s="199" t="s">
        <v>284</v>
      </c>
      <c r="C76" s="203">
        <v>200</v>
      </c>
      <c r="D76" s="203">
        <v>0.7</v>
      </c>
      <c r="E76" s="203">
        <v>0.3</v>
      </c>
      <c r="F76" s="203">
        <v>24.7</v>
      </c>
      <c r="G76" s="203">
        <v>117</v>
      </c>
      <c r="H76" s="203">
        <v>0</v>
      </c>
      <c r="I76" s="203">
        <v>15</v>
      </c>
      <c r="J76" s="203">
        <v>3.0000000000000001E-3</v>
      </c>
      <c r="K76" s="203">
        <v>0</v>
      </c>
      <c r="L76" s="203">
        <v>19.2</v>
      </c>
      <c r="M76" s="203">
        <v>4.9000000000000004</v>
      </c>
      <c r="N76" s="203">
        <v>3.1</v>
      </c>
      <c r="O76" s="203">
        <v>0.7</v>
      </c>
      <c r="P76" s="107"/>
    </row>
    <row r="77" spans="1:16" s="37" customFormat="1" ht="17.25" customHeight="1">
      <c r="A77" s="214"/>
      <c r="B77" s="199" t="s">
        <v>34</v>
      </c>
      <c r="C77" s="203">
        <v>40</v>
      </c>
      <c r="D77" s="203">
        <v>3.24</v>
      </c>
      <c r="E77" s="203">
        <v>1.36</v>
      </c>
      <c r="F77" s="203">
        <v>16.88</v>
      </c>
      <c r="G77" s="203">
        <v>88.8</v>
      </c>
      <c r="H77" s="203">
        <v>0.04</v>
      </c>
      <c r="I77" s="203">
        <v>0</v>
      </c>
      <c r="J77" s="203">
        <v>0</v>
      </c>
      <c r="K77" s="203">
        <v>0.36</v>
      </c>
      <c r="L77" s="203">
        <v>9.1999999999999993</v>
      </c>
      <c r="M77" s="203">
        <v>42.4</v>
      </c>
      <c r="N77" s="203">
        <v>10</v>
      </c>
      <c r="O77" s="203">
        <v>1.24</v>
      </c>
      <c r="P77" s="107"/>
    </row>
    <row r="78" spans="1:16" s="37" customFormat="1" hidden="1">
      <c r="A78" s="213"/>
      <c r="B78" s="184"/>
      <c r="C78" s="158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07"/>
    </row>
    <row r="79" spans="1:16" s="37" customFormat="1" hidden="1">
      <c r="A79" s="64"/>
      <c r="B79" s="65"/>
      <c r="C79" s="66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107"/>
    </row>
    <row r="80" spans="1:16" s="37" customFormat="1" ht="20.25" hidden="1" customHeight="1">
      <c r="A80" s="66"/>
      <c r="B80" s="65"/>
      <c r="C80" s="85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107"/>
    </row>
    <row r="81" spans="1:16" s="37" customFormat="1">
      <c r="A81" s="48"/>
      <c r="B81" s="49" t="s">
        <v>35</v>
      </c>
      <c r="C81" s="50">
        <f t="shared" ref="C81:O81" si="10">SUM(C72:C80)</f>
        <v>800</v>
      </c>
      <c r="D81" s="51">
        <f t="shared" si="10"/>
        <v>19.590000000000003</v>
      </c>
      <c r="E81" s="51">
        <f t="shared" si="10"/>
        <v>12.809999999999999</v>
      </c>
      <c r="F81" s="51">
        <f t="shared" si="10"/>
        <v>87.089999999999989</v>
      </c>
      <c r="G81" s="51">
        <f t="shared" si="10"/>
        <v>582</v>
      </c>
      <c r="H81" s="51">
        <f t="shared" si="10"/>
        <v>0.25</v>
      </c>
      <c r="I81" s="51">
        <f t="shared" si="10"/>
        <v>55.83</v>
      </c>
      <c r="J81" s="51">
        <f t="shared" si="10"/>
        <v>9.0000000000000011E-3</v>
      </c>
      <c r="K81" s="51">
        <f t="shared" si="10"/>
        <v>3.03</v>
      </c>
      <c r="L81" s="51">
        <f t="shared" si="10"/>
        <v>196.39999999999998</v>
      </c>
      <c r="M81" s="51">
        <f t="shared" si="10"/>
        <v>394.48999999999995</v>
      </c>
      <c r="N81" s="51">
        <f t="shared" si="10"/>
        <v>143.13</v>
      </c>
      <c r="O81" s="51">
        <f t="shared" si="10"/>
        <v>5.0200000000000005</v>
      </c>
      <c r="P81" s="107"/>
    </row>
    <row r="82" spans="1:16" s="37" customFormat="1">
      <c r="A82" s="86"/>
      <c r="B82" s="86" t="s">
        <v>77</v>
      </c>
      <c r="C82" s="93">
        <f t="shared" ref="C82:O82" si="11">C81+C70</f>
        <v>1270</v>
      </c>
      <c r="D82" s="88">
        <f t="shared" si="11"/>
        <v>38.440000000000005</v>
      </c>
      <c r="E82" s="88">
        <f t="shared" si="11"/>
        <v>35.75</v>
      </c>
      <c r="F82" s="88">
        <f t="shared" si="11"/>
        <v>135.32999999999998</v>
      </c>
      <c r="G82" s="88">
        <f t="shared" si="11"/>
        <v>1052.8399999999999</v>
      </c>
      <c r="H82" s="88">
        <f t="shared" si="11"/>
        <v>1.1800000000000002</v>
      </c>
      <c r="I82" s="88">
        <f t="shared" si="11"/>
        <v>64.77</v>
      </c>
      <c r="J82" s="88">
        <f t="shared" si="11"/>
        <v>0.45900000000000002</v>
      </c>
      <c r="K82" s="88">
        <f t="shared" si="11"/>
        <v>4.8</v>
      </c>
      <c r="L82" s="88">
        <f t="shared" si="11"/>
        <v>430.81999999999994</v>
      </c>
      <c r="M82" s="88">
        <f t="shared" si="11"/>
        <v>836.70999999999992</v>
      </c>
      <c r="N82" s="88">
        <f t="shared" si="11"/>
        <v>249.46</v>
      </c>
      <c r="O82" s="88">
        <f t="shared" si="11"/>
        <v>11.39</v>
      </c>
      <c r="P82" s="107"/>
    </row>
    <row r="83" spans="1:16" s="37" customFormat="1">
      <c r="A83" s="241" t="s">
        <v>78</v>
      </c>
      <c r="B83" s="241"/>
      <c r="C83" s="241"/>
      <c r="D83" s="241"/>
      <c r="E83" s="241"/>
      <c r="F83" s="241"/>
      <c r="G83" s="241"/>
      <c r="H83" s="89"/>
      <c r="I83" s="89"/>
      <c r="J83" s="89"/>
      <c r="K83" s="89"/>
      <c r="L83" s="89"/>
      <c r="M83" s="89"/>
      <c r="N83" s="89"/>
      <c r="O83" s="89"/>
      <c r="P83" s="107"/>
    </row>
    <row r="84" spans="1:16" s="37" customFormat="1">
      <c r="A84" s="246" t="s">
        <v>19</v>
      </c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107"/>
    </row>
    <row r="85" spans="1:16" s="37" customFormat="1" ht="25.5">
      <c r="A85" s="220">
        <v>316</v>
      </c>
      <c r="B85" s="214" t="s">
        <v>285</v>
      </c>
      <c r="C85" s="203">
        <v>150</v>
      </c>
      <c r="D85" s="203">
        <v>4.82</v>
      </c>
      <c r="E85" s="203">
        <v>5.43</v>
      </c>
      <c r="F85" s="203">
        <v>30.9</v>
      </c>
      <c r="G85" s="203">
        <v>191.75</v>
      </c>
      <c r="H85" s="203">
        <v>0.17</v>
      </c>
      <c r="I85" s="203">
        <v>6.45</v>
      </c>
      <c r="J85" s="203">
        <v>0.61</v>
      </c>
      <c r="K85" s="203">
        <v>2.7</v>
      </c>
      <c r="L85" s="203">
        <v>95.1</v>
      </c>
      <c r="M85" s="203">
        <v>178.95</v>
      </c>
      <c r="N85" s="203">
        <v>123.45</v>
      </c>
      <c r="O85" s="203">
        <v>24.45</v>
      </c>
      <c r="P85" s="107"/>
    </row>
    <row r="86" spans="1:16" s="37" customFormat="1" ht="25.5">
      <c r="A86" s="220" t="s">
        <v>186</v>
      </c>
      <c r="B86" s="199" t="s">
        <v>187</v>
      </c>
      <c r="C86" s="203">
        <v>80</v>
      </c>
      <c r="D86" s="203">
        <v>8.27</v>
      </c>
      <c r="E86" s="203">
        <v>9.02</v>
      </c>
      <c r="F86" s="203">
        <v>8.7899999999999991</v>
      </c>
      <c r="G86" s="203">
        <v>131</v>
      </c>
      <c r="H86" s="203">
        <v>0.04</v>
      </c>
      <c r="I86" s="203">
        <v>0.18</v>
      </c>
      <c r="J86" s="203">
        <v>1.2999999999999999E-2</v>
      </c>
      <c r="K86" s="203">
        <v>1.8</v>
      </c>
      <c r="L86" s="203">
        <v>28.56</v>
      </c>
      <c r="M86" s="203">
        <v>79.709999999999994</v>
      </c>
      <c r="N86" s="203">
        <v>25.47</v>
      </c>
      <c r="O86" s="203">
        <v>1.45</v>
      </c>
      <c r="P86" s="107"/>
    </row>
    <row r="87" spans="1:16" s="37" customFormat="1" ht="25.5">
      <c r="A87" s="220">
        <v>379</v>
      </c>
      <c r="B87" s="199" t="s">
        <v>271</v>
      </c>
      <c r="C87" s="203">
        <v>200</v>
      </c>
      <c r="D87" s="203">
        <v>3.17</v>
      </c>
      <c r="E87" s="203">
        <v>2.68</v>
      </c>
      <c r="F87" s="203">
        <v>1.9</v>
      </c>
      <c r="G87" s="203">
        <v>100.6</v>
      </c>
      <c r="H87" s="203">
        <v>0.04</v>
      </c>
      <c r="I87" s="203">
        <v>1.3</v>
      </c>
      <c r="J87" s="203">
        <v>0.02</v>
      </c>
      <c r="K87" s="203">
        <v>0</v>
      </c>
      <c r="L87" s="203">
        <v>125.78</v>
      </c>
      <c r="M87" s="203">
        <v>90</v>
      </c>
      <c r="N87" s="203">
        <v>14</v>
      </c>
      <c r="O87" s="203">
        <v>0.1</v>
      </c>
      <c r="P87" s="107"/>
    </row>
    <row r="88" spans="1:16" s="37" customFormat="1" ht="17.25" customHeight="1">
      <c r="A88" s="214"/>
      <c r="B88" s="199" t="s">
        <v>34</v>
      </c>
      <c r="C88" s="203">
        <v>40</v>
      </c>
      <c r="D88" s="203">
        <v>3.24</v>
      </c>
      <c r="E88" s="203">
        <v>1.36</v>
      </c>
      <c r="F88" s="203">
        <v>16.88</v>
      </c>
      <c r="G88" s="203">
        <v>88.8</v>
      </c>
      <c r="H88" s="203">
        <v>0.04</v>
      </c>
      <c r="I88" s="203">
        <v>0</v>
      </c>
      <c r="J88" s="203">
        <v>0</v>
      </c>
      <c r="K88" s="203">
        <v>0.36</v>
      </c>
      <c r="L88" s="203">
        <v>9.1999999999999993</v>
      </c>
      <c r="M88" s="203">
        <v>42.4</v>
      </c>
      <c r="N88" s="203">
        <v>10</v>
      </c>
      <c r="O88" s="203">
        <v>1.24</v>
      </c>
      <c r="P88" s="107"/>
    </row>
    <row r="89" spans="1:16" s="37" customFormat="1" hidden="1">
      <c r="A89" s="183"/>
      <c r="B89" s="184"/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07"/>
    </row>
    <row r="90" spans="1:16" s="107" customFormat="1" hidden="1">
      <c r="A90" s="59"/>
      <c r="B90" s="53"/>
      <c r="C90" s="54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1:16" s="107" customFormat="1">
      <c r="A91" s="112"/>
      <c r="B91" s="113" t="s">
        <v>25</v>
      </c>
      <c r="C91" s="114">
        <f t="shared" ref="C91:O91" si="12">SUM(C85:C90)</f>
        <v>470</v>
      </c>
      <c r="D91" s="115">
        <f t="shared" si="12"/>
        <v>19.5</v>
      </c>
      <c r="E91" s="115">
        <f t="shared" si="12"/>
        <v>18.489999999999998</v>
      </c>
      <c r="F91" s="115">
        <f t="shared" si="12"/>
        <v>58.47</v>
      </c>
      <c r="G91" s="115">
        <f t="shared" si="12"/>
        <v>512.15</v>
      </c>
      <c r="H91" s="115">
        <f t="shared" si="12"/>
        <v>0.28999999999999998</v>
      </c>
      <c r="I91" s="115">
        <f t="shared" si="12"/>
        <v>7.93</v>
      </c>
      <c r="J91" s="115">
        <f t="shared" si="12"/>
        <v>0.64300000000000002</v>
      </c>
      <c r="K91" s="115">
        <f t="shared" si="12"/>
        <v>4.8600000000000003</v>
      </c>
      <c r="L91" s="115">
        <f t="shared" si="12"/>
        <v>258.64</v>
      </c>
      <c r="M91" s="115">
        <f t="shared" si="12"/>
        <v>391.05999999999995</v>
      </c>
      <c r="N91" s="115">
        <f t="shared" si="12"/>
        <v>172.92000000000002</v>
      </c>
      <c r="O91" s="115">
        <f t="shared" si="12"/>
        <v>27.24</v>
      </c>
    </row>
    <row r="92" spans="1:16" s="37" customFormat="1">
      <c r="A92" s="246" t="s">
        <v>26</v>
      </c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107"/>
    </row>
    <row r="93" spans="1:16" s="37" customFormat="1" ht="25.5">
      <c r="A93" s="220">
        <v>52</v>
      </c>
      <c r="B93" s="199" t="s">
        <v>250</v>
      </c>
      <c r="C93" s="203">
        <v>65</v>
      </c>
      <c r="D93" s="203">
        <v>0.8</v>
      </c>
      <c r="E93" s="203">
        <v>5.4</v>
      </c>
      <c r="F93" s="203">
        <v>5.5</v>
      </c>
      <c r="G93" s="203">
        <v>73</v>
      </c>
      <c r="H93" s="203">
        <v>0.1</v>
      </c>
      <c r="I93" s="203">
        <v>3.58</v>
      </c>
      <c r="J93" s="203">
        <v>0</v>
      </c>
      <c r="K93" s="203">
        <v>0</v>
      </c>
      <c r="L93" s="203">
        <v>174.2</v>
      </c>
      <c r="M93" s="203">
        <v>102.5</v>
      </c>
      <c r="N93" s="203">
        <v>19.059999999999999</v>
      </c>
      <c r="O93" s="203">
        <v>0.9</v>
      </c>
      <c r="P93" s="107"/>
    </row>
    <row r="94" spans="1:16" s="37" customFormat="1">
      <c r="A94" s="220">
        <v>88</v>
      </c>
      <c r="B94" s="199" t="s">
        <v>286</v>
      </c>
      <c r="C94" s="203">
        <v>250</v>
      </c>
      <c r="D94" s="203">
        <v>1.8</v>
      </c>
      <c r="E94" s="203">
        <v>4.9800000000000004</v>
      </c>
      <c r="F94" s="203">
        <v>8.1300000000000008</v>
      </c>
      <c r="G94" s="203">
        <v>84.48</v>
      </c>
      <c r="H94" s="203">
        <v>0.08</v>
      </c>
      <c r="I94" s="203">
        <v>18.48</v>
      </c>
      <c r="J94" s="203">
        <v>0</v>
      </c>
      <c r="K94" s="203">
        <v>1.38</v>
      </c>
      <c r="L94" s="203">
        <v>122.93</v>
      </c>
      <c r="M94" s="203">
        <v>47.43</v>
      </c>
      <c r="N94" s="203">
        <v>21.2</v>
      </c>
      <c r="O94" s="203">
        <v>0.83</v>
      </c>
      <c r="P94" s="107"/>
    </row>
    <row r="95" spans="1:16" s="37" customFormat="1" ht="24.75" customHeight="1">
      <c r="A95" s="220">
        <v>295</v>
      </c>
      <c r="B95" s="199" t="s">
        <v>287</v>
      </c>
      <c r="C95" s="203">
        <v>80</v>
      </c>
      <c r="D95" s="203">
        <v>12.16</v>
      </c>
      <c r="E95" s="203">
        <v>9.8800000000000008</v>
      </c>
      <c r="F95" s="203">
        <v>10.8</v>
      </c>
      <c r="G95" s="203">
        <v>189.76</v>
      </c>
      <c r="H95" s="203">
        <v>0.06</v>
      </c>
      <c r="I95" s="203">
        <v>0.16</v>
      </c>
      <c r="J95" s="203">
        <v>0.16</v>
      </c>
      <c r="K95" s="203">
        <v>0.3</v>
      </c>
      <c r="L95" s="203">
        <v>35.200000000000003</v>
      </c>
      <c r="M95" s="203">
        <v>176.8</v>
      </c>
      <c r="N95" s="203">
        <v>24.8</v>
      </c>
      <c r="O95" s="203">
        <v>1.76</v>
      </c>
      <c r="P95" s="107"/>
    </row>
    <row r="96" spans="1:16" s="37" customFormat="1">
      <c r="A96" s="220">
        <v>310</v>
      </c>
      <c r="B96" s="199" t="s">
        <v>246</v>
      </c>
      <c r="C96" s="203">
        <v>150</v>
      </c>
      <c r="D96" s="203">
        <v>3</v>
      </c>
      <c r="E96" s="203">
        <v>0.6</v>
      </c>
      <c r="F96" s="203">
        <v>23.7</v>
      </c>
      <c r="G96" s="203">
        <v>112.2</v>
      </c>
      <c r="H96" s="203">
        <v>0.15</v>
      </c>
      <c r="I96" s="203">
        <v>21.75</v>
      </c>
      <c r="J96" s="203">
        <v>0</v>
      </c>
      <c r="K96" s="203">
        <v>0.15</v>
      </c>
      <c r="L96" s="203">
        <v>20.5</v>
      </c>
      <c r="M96" s="203">
        <v>61</v>
      </c>
      <c r="N96" s="203">
        <v>33</v>
      </c>
      <c r="O96" s="203">
        <v>1.2</v>
      </c>
      <c r="P96" s="107"/>
    </row>
    <row r="97" spans="1:16" s="37" customFormat="1">
      <c r="A97" s="227"/>
      <c r="B97" s="214" t="s">
        <v>275</v>
      </c>
      <c r="C97" s="203">
        <v>200</v>
      </c>
      <c r="D97" s="203">
        <v>2</v>
      </c>
      <c r="E97" s="203">
        <v>0.2</v>
      </c>
      <c r="F97" s="203">
        <v>5.8</v>
      </c>
      <c r="G97" s="203">
        <v>36</v>
      </c>
      <c r="H97" s="203">
        <v>0</v>
      </c>
      <c r="I97" s="203">
        <v>59.2</v>
      </c>
      <c r="J97" s="203">
        <v>0</v>
      </c>
      <c r="K97" s="203">
        <v>0</v>
      </c>
      <c r="L97" s="203">
        <v>16</v>
      </c>
      <c r="M97" s="203">
        <v>0</v>
      </c>
      <c r="N97" s="203">
        <v>0</v>
      </c>
      <c r="O97" s="203">
        <v>0.3</v>
      </c>
      <c r="P97" s="107"/>
    </row>
    <row r="98" spans="1:16" s="37" customFormat="1" ht="17.25" customHeight="1">
      <c r="A98" s="214"/>
      <c r="B98" s="199" t="s">
        <v>34</v>
      </c>
      <c r="C98" s="203">
        <v>40</v>
      </c>
      <c r="D98" s="203">
        <v>3.24</v>
      </c>
      <c r="E98" s="203">
        <v>1.36</v>
      </c>
      <c r="F98" s="203">
        <v>16.88</v>
      </c>
      <c r="G98" s="203">
        <v>88.8</v>
      </c>
      <c r="H98" s="203">
        <v>0.04</v>
      </c>
      <c r="I98" s="203">
        <v>0</v>
      </c>
      <c r="J98" s="203">
        <v>0</v>
      </c>
      <c r="K98" s="203">
        <v>0.36</v>
      </c>
      <c r="L98" s="203">
        <v>9.1999999999999993</v>
      </c>
      <c r="M98" s="203">
        <v>42.4</v>
      </c>
      <c r="N98" s="203">
        <v>10</v>
      </c>
      <c r="O98" s="203">
        <v>1.24</v>
      </c>
      <c r="P98" s="107"/>
    </row>
    <row r="99" spans="1:16" s="37" customFormat="1" hidden="1">
      <c r="A99" s="187"/>
      <c r="B99" s="188"/>
      <c r="C99" s="187"/>
      <c r="D99" s="185"/>
      <c r="E99" s="185"/>
      <c r="F99" s="185"/>
      <c r="G99" s="185"/>
      <c r="H99" s="185"/>
      <c r="I99" s="189"/>
      <c r="J99" s="189"/>
      <c r="K99" s="185"/>
      <c r="L99" s="185"/>
      <c r="M99" s="185"/>
      <c r="N99" s="185"/>
      <c r="O99" s="185"/>
      <c r="P99" s="107"/>
    </row>
    <row r="100" spans="1:16" s="37" customFormat="1" hidden="1">
      <c r="A100" s="64"/>
      <c r="B100" s="65"/>
      <c r="C100" s="66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107"/>
    </row>
    <row r="101" spans="1:16" s="37" customFormat="1" ht="14.25" hidden="1" customHeight="1">
      <c r="A101" s="66"/>
      <c r="B101" s="65"/>
      <c r="C101" s="85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107"/>
    </row>
    <row r="102" spans="1:16" s="37" customFormat="1">
      <c r="A102" s="48"/>
      <c r="B102" s="49" t="s">
        <v>35</v>
      </c>
      <c r="C102" s="50">
        <f t="shared" ref="C102:O102" si="13">SUM(C93:C101)</f>
        <v>785</v>
      </c>
      <c r="D102" s="51">
        <f t="shared" si="13"/>
        <v>23</v>
      </c>
      <c r="E102" s="51">
        <f t="shared" si="13"/>
        <v>22.42</v>
      </c>
      <c r="F102" s="51">
        <f t="shared" si="13"/>
        <v>70.809999999999988</v>
      </c>
      <c r="G102" s="51">
        <f t="shared" si="13"/>
        <v>584.24</v>
      </c>
      <c r="H102" s="51">
        <f t="shared" si="13"/>
        <v>0.43</v>
      </c>
      <c r="I102" s="51">
        <f t="shared" si="13"/>
        <v>103.17</v>
      </c>
      <c r="J102" s="51">
        <f t="shared" si="13"/>
        <v>0.16</v>
      </c>
      <c r="K102" s="51">
        <f t="shared" si="13"/>
        <v>2.19</v>
      </c>
      <c r="L102" s="51">
        <f t="shared" si="13"/>
        <v>378.03</v>
      </c>
      <c r="M102" s="51">
        <f t="shared" si="13"/>
        <v>430.13</v>
      </c>
      <c r="N102" s="51">
        <f t="shared" si="13"/>
        <v>108.06</v>
      </c>
      <c r="O102" s="51">
        <f t="shared" si="13"/>
        <v>6.23</v>
      </c>
      <c r="P102" s="107"/>
    </row>
    <row r="103" spans="1:16" s="37" customFormat="1">
      <c r="A103" s="86"/>
      <c r="B103" s="86" t="s">
        <v>88</v>
      </c>
      <c r="C103" s="100">
        <f t="shared" ref="C103:O103" si="14">C102+C91</f>
        <v>1255</v>
      </c>
      <c r="D103" s="88">
        <f t="shared" si="14"/>
        <v>42.5</v>
      </c>
      <c r="E103" s="88">
        <f t="shared" si="14"/>
        <v>40.909999999999997</v>
      </c>
      <c r="F103" s="88">
        <f t="shared" si="14"/>
        <v>129.27999999999997</v>
      </c>
      <c r="G103" s="88">
        <f t="shared" si="14"/>
        <v>1096.3899999999999</v>
      </c>
      <c r="H103" s="88">
        <f t="shared" si="14"/>
        <v>0.72</v>
      </c>
      <c r="I103" s="88">
        <f t="shared" si="14"/>
        <v>111.1</v>
      </c>
      <c r="J103" s="88">
        <f t="shared" si="14"/>
        <v>0.80300000000000005</v>
      </c>
      <c r="K103" s="88">
        <f t="shared" si="14"/>
        <v>7.0500000000000007</v>
      </c>
      <c r="L103" s="88">
        <f t="shared" si="14"/>
        <v>636.66999999999996</v>
      </c>
      <c r="M103" s="88">
        <f t="shared" si="14"/>
        <v>821.18999999999994</v>
      </c>
      <c r="N103" s="88">
        <f t="shared" si="14"/>
        <v>280.98</v>
      </c>
      <c r="O103" s="88">
        <f t="shared" si="14"/>
        <v>33.47</v>
      </c>
      <c r="P103" s="107"/>
    </row>
    <row r="104" spans="1:16" s="37" customFormat="1">
      <c r="A104" s="241" t="s">
        <v>89</v>
      </c>
      <c r="B104" s="241"/>
      <c r="C104" s="241"/>
      <c r="D104" s="241"/>
      <c r="E104" s="241"/>
      <c r="F104" s="241"/>
      <c r="G104" s="241"/>
      <c r="H104" s="89"/>
      <c r="I104" s="89"/>
      <c r="J104" s="89"/>
      <c r="K104" s="89"/>
      <c r="L104" s="89"/>
      <c r="M104" s="89"/>
      <c r="N104" s="89"/>
      <c r="O104" s="89"/>
      <c r="P104" s="107"/>
    </row>
    <row r="105" spans="1:16" s="37" customFormat="1">
      <c r="A105" s="246" t="s">
        <v>19</v>
      </c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107"/>
    </row>
    <row r="106" spans="1:16" s="37" customFormat="1" ht="24.75" customHeight="1">
      <c r="A106" s="220">
        <v>182</v>
      </c>
      <c r="B106" s="199" t="s">
        <v>288</v>
      </c>
      <c r="C106" s="203">
        <v>200</v>
      </c>
      <c r="D106" s="203">
        <v>7.6</v>
      </c>
      <c r="E106" s="203">
        <v>7.2</v>
      </c>
      <c r="F106" s="203">
        <v>30.3</v>
      </c>
      <c r="G106" s="203">
        <v>216</v>
      </c>
      <c r="H106" s="203">
        <v>0.2</v>
      </c>
      <c r="I106" s="203">
        <v>1.3</v>
      </c>
      <c r="J106" s="203">
        <v>0.04</v>
      </c>
      <c r="K106" s="203">
        <v>0.3</v>
      </c>
      <c r="L106" s="203">
        <v>129.80000000000001</v>
      </c>
      <c r="M106" s="203">
        <v>201.9</v>
      </c>
      <c r="N106" s="203">
        <v>90.3</v>
      </c>
      <c r="O106" s="203">
        <v>2.7</v>
      </c>
      <c r="P106" s="107"/>
    </row>
    <row r="107" spans="1:16" s="37" customFormat="1" ht="17.25" customHeight="1">
      <c r="A107" s="214"/>
      <c r="B107" s="199" t="s">
        <v>34</v>
      </c>
      <c r="C107" s="203">
        <v>40</v>
      </c>
      <c r="D107" s="203">
        <v>3.24</v>
      </c>
      <c r="E107" s="203">
        <v>1.36</v>
      </c>
      <c r="F107" s="203">
        <v>16.88</v>
      </c>
      <c r="G107" s="203">
        <v>88.8</v>
      </c>
      <c r="H107" s="203">
        <v>0.04</v>
      </c>
      <c r="I107" s="203">
        <v>0</v>
      </c>
      <c r="J107" s="203">
        <v>0</v>
      </c>
      <c r="K107" s="203">
        <v>0.36</v>
      </c>
      <c r="L107" s="203">
        <v>9.1999999999999993</v>
      </c>
      <c r="M107" s="203">
        <v>42.4</v>
      </c>
      <c r="N107" s="203">
        <v>10</v>
      </c>
      <c r="O107" s="203">
        <v>1.24</v>
      </c>
      <c r="P107" s="107"/>
    </row>
    <row r="108" spans="1:16" s="37" customFormat="1">
      <c r="A108" s="220">
        <v>15</v>
      </c>
      <c r="B108" s="214" t="s">
        <v>195</v>
      </c>
      <c r="C108" s="203">
        <v>50</v>
      </c>
      <c r="D108" s="203">
        <v>13.92</v>
      </c>
      <c r="E108" s="203">
        <v>17.7</v>
      </c>
      <c r="F108" s="203">
        <v>0</v>
      </c>
      <c r="G108" s="203">
        <v>216</v>
      </c>
      <c r="H108" s="203">
        <v>0.02</v>
      </c>
      <c r="I108" s="203">
        <v>0.42</v>
      </c>
      <c r="J108" s="203">
        <v>1.6E-2</v>
      </c>
      <c r="K108" s="203">
        <v>0.3</v>
      </c>
      <c r="L108" s="203">
        <v>528</v>
      </c>
      <c r="M108" s="203">
        <v>300</v>
      </c>
      <c r="N108" s="203">
        <v>21</v>
      </c>
      <c r="O108" s="203">
        <v>0.6</v>
      </c>
      <c r="P108" s="107"/>
    </row>
    <row r="109" spans="1:16" s="37" customFormat="1" ht="25.5">
      <c r="A109" s="220">
        <v>382</v>
      </c>
      <c r="B109" s="214" t="s">
        <v>266</v>
      </c>
      <c r="C109" s="203">
        <v>200</v>
      </c>
      <c r="D109" s="203">
        <v>3.28</v>
      </c>
      <c r="E109" s="203">
        <v>3.54</v>
      </c>
      <c r="F109" s="203">
        <v>5.25</v>
      </c>
      <c r="G109" s="203">
        <v>65.459999999999994</v>
      </c>
      <c r="H109" s="203">
        <v>0.06</v>
      </c>
      <c r="I109" s="203">
        <v>1.6</v>
      </c>
      <c r="J109" s="203">
        <v>2.4E-2</v>
      </c>
      <c r="K109" s="203">
        <v>0</v>
      </c>
      <c r="L109" s="203">
        <v>152.19999999999999</v>
      </c>
      <c r="M109" s="203">
        <v>124.6</v>
      </c>
      <c r="N109" s="203">
        <v>21.3</v>
      </c>
      <c r="O109" s="203">
        <v>0.48</v>
      </c>
      <c r="P109" s="107"/>
    </row>
    <row r="110" spans="1:16" s="107" customFormat="1" hidden="1">
      <c r="A110" s="190"/>
      <c r="B110" s="186"/>
      <c r="C110" s="179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</row>
    <row r="111" spans="1:16" s="37" customFormat="1">
      <c r="A111" s="48"/>
      <c r="B111" s="49" t="s">
        <v>25</v>
      </c>
      <c r="C111" s="50">
        <f t="shared" ref="C111:O111" si="15">SUM(C106:C110)</f>
        <v>490</v>
      </c>
      <c r="D111" s="51">
        <f t="shared" si="15"/>
        <v>28.04</v>
      </c>
      <c r="E111" s="51">
        <f t="shared" si="15"/>
        <v>29.799999999999997</v>
      </c>
      <c r="F111" s="51">
        <f t="shared" si="15"/>
        <v>52.43</v>
      </c>
      <c r="G111" s="51">
        <f t="shared" si="15"/>
        <v>586.26</v>
      </c>
      <c r="H111" s="51">
        <f t="shared" si="15"/>
        <v>0.32</v>
      </c>
      <c r="I111" s="51">
        <f t="shared" si="15"/>
        <v>3.3200000000000003</v>
      </c>
      <c r="J111" s="51">
        <f t="shared" si="15"/>
        <v>0.08</v>
      </c>
      <c r="K111" s="51">
        <f t="shared" si="15"/>
        <v>0.96</v>
      </c>
      <c r="L111" s="51">
        <f t="shared" si="15"/>
        <v>819.2</v>
      </c>
      <c r="M111" s="51">
        <f t="shared" si="15"/>
        <v>668.9</v>
      </c>
      <c r="N111" s="51">
        <f t="shared" si="15"/>
        <v>142.6</v>
      </c>
      <c r="O111" s="51">
        <f t="shared" si="15"/>
        <v>5.0199999999999996</v>
      </c>
      <c r="P111" s="107"/>
    </row>
    <row r="112" spans="1:16" s="37" customFormat="1">
      <c r="A112" s="246" t="s">
        <v>26</v>
      </c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107"/>
    </row>
    <row r="113" spans="1:16" s="37" customFormat="1" ht="17.25" customHeight="1">
      <c r="A113" s="202"/>
      <c r="B113" s="199" t="s">
        <v>163</v>
      </c>
      <c r="C113" s="203">
        <v>60</v>
      </c>
      <c r="D113" s="203">
        <v>0.6</v>
      </c>
      <c r="E113" s="203">
        <v>0.2</v>
      </c>
      <c r="F113" s="203">
        <v>0.2</v>
      </c>
      <c r="G113" s="203">
        <v>14.4</v>
      </c>
      <c r="H113" s="203" t="s">
        <v>164</v>
      </c>
      <c r="I113" s="203">
        <v>15.15</v>
      </c>
      <c r="J113" s="203">
        <v>2E-3</v>
      </c>
      <c r="K113" s="203">
        <v>0.2</v>
      </c>
      <c r="L113" s="203">
        <v>18.399999999999999</v>
      </c>
      <c r="M113" s="203">
        <v>12</v>
      </c>
      <c r="N113" s="203">
        <v>15.75</v>
      </c>
      <c r="O113" s="203">
        <v>0.6</v>
      </c>
      <c r="P113" s="107"/>
    </row>
    <row r="114" spans="1:16" s="37" customFormat="1" ht="26.25" customHeight="1">
      <c r="A114" s="214">
        <v>106</v>
      </c>
      <c r="B114" s="199" t="s">
        <v>197</v>
      </c>
      <c r="C114" s="203">
        <v>250</v>
      </c>
      <c r="D114" s="203">
        <v>1.8</v>
      </c>
      <c r="E114" s="203">
        <v>2.2200000000000002</v>
      </c>
      <c r="F114" s="203">
        <v>15.39</v>
      </c>
      <c r="G114" s="203">
        <v>106.5</v>
      </c>
      <c r="H114" s="203">
        <v>0.2</v>
      </c>
      <c r="I114" s="203">
        <v>11.08</v>
      </c>
      <c r="J114" s="203">
        <v>0.06</v>
      </c>
      <c r="K114" s="203">
        <v>1.3</v>
      </c>
      <c r="L114" s="203">
        <v>95.8</v>
      </c>
      <c r="M114" s="203">
        <v>143.69999999999999</v>
      </c>
      <c r="N114" s="203">
        <v>26</v>
      </c>
      <c r="O114" s="203">
        <v>1.1000000000000001</v>
      </c>
      <c r="P114" s="107"/>
    </row>
    <row r="115" spans="1:16" s="37" customFormat="1" ht="25.5" customHeight="1">
      <c r="A115" s="214">
        <v>200</v>
      </c>
      <c r="B115" s="199" t="s">
        <v>289</v>
      </c>
      <c r="C115" s="203">
        <v>107</v>
      </c>
      <c r="D115" s="203">
        <v>14.6</v>
      </c>
      <c r="E115" s="203">
        <v>18.04</v>
      </c>
      <c r="F115" s="203">
        <v>3.74</v>
      </c>
      <c r="G115" s="203">
        <v>235.72</v>
      </c>
      <c r="H115" s="203">
        <v>0.06</v>
      </c>
      <c r="I115" s="203">
        <v>0.03</v>
      </c>
      <c r="J115" s="203">
        <v>0.04</v>
      </c>
      <c r="K115" s="203"/>
      <c r="L115" s="203">
        <v>17.36</v>
      </c>
      <c r="M115" s="203">
        <v>150.91999999999999</v>
      </c>
      <c r="N115" s="203">
        <v>17.91</v>
      </c>
      <c r="O115" s="203">
        <v>2.09</v>
      </c>
      <c r="P115" s="107"/>
    </row>
    <row r="116" spans="1:16" s="134" customFormat="1" ht="36.75" customHeight="1">
      <c r="A116" s="214">
        <v>349</v>
      </c>
      <c r="B116" s="199" t="s">
        <v>269</v>
      </c>
      <c r="C116" s="203">
        <v>200</v>
      </c>
      <c r="D116" s="203">
        <v>0</v>
      </c>
      <c r="E116" s="203">
        <v>0</v>
      </c>
      <c r="F116" s="203">
        <v>15.4</v>
      </c>
      <c r="G116" s="203">
        <v>60</v>
      </c>
      <c r="H116" s="203">
        <v>0</v>
      </c>
      <c r="I116" s="203">
        <v>0.3</v>
      </c>
      <c r="J116" s="203">
        <v>0.2</v>
      </c>
      <c r="K116" s="203">
        <v>0</v>
      </c>
      <c r="L116" s="203">
        <v>18.899999999999999</v>
      </c>
      <c r="M116" s="203">
        <v>14.6</v>
      </c>
      <c r="N116" s="203">
        <v>29.7</v>
      </c>
      <c r="O116" s="203">
        <v>0.5</v>
      </c>
      <c r="P116" s="107"/>
    </row>
    <row r="117" spans="1:16" s="37" customFormat="1" ht="17.25" customHeight="1">
      <c r="A117" s="214"/>
      <c r="B117" s="199" t="s">
        <v>34</v>
      </c>
      <c r="C117" s="203">
        <v>40</v>
      </c>
      <c r="D117" s="203">
        <v>3.24</v>
      </c>
      <c r="E117" s="203">
        <v>1.36</v>
      </c>
      <c r="F117" s="203">
        <v>16.88</v>
      </c>
      <c r="G117" s="203">
        <v>88.8</v>
      </c>
      <c r="H117" s="203">
        <v>0.04</v>
      </c>
      <c r="I117" s="203">
        <v>0</v>
      </c>
      <c r="J117" s="203">
        <v>0</v>
      </c>
      <c r="K117" s="203">
        <v>0.36</v>
      </c>
      <c r="L117" s="203">
        <v>9.1999999999999993</v>
      </c>
      <c r="M117" s="203">
        <v>42.4</v>
      </c>
      <c r="N117" s="203">
        <v>10</v>
      </c>
      <c r="O117" s="203">
        <v>1.24</v>
      </c>
      <c r="P117" s="107"/>
    </row>
    <row r="118" spans="1:16" s="37" customFormat="1" hidden="1">
      <c r="A118" s="193"/>
      <c r="B118" s="184"/>
      <c r="C118" s="158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07"/>
    </row>
    <row r="119" spans="1:16" s="37" customFormat="1" hidden="1">
      <c r="A119" s="66"/>
      <c r="B119" s="65"/>
      <c r="C119" s="66"/>
      <c r="D119" s="73"/>
      <c r="E119" s="73"/>
      <c r="F119" s="73"/>
      <c r="G119" s="73"/>
      <c r="H119" s="73"/>
      <c r="I119" s="73"/>
      <c r="J119" s="84"/>
      <c r="K119" s="73"/>
      <c r="L119" s="73"/>
      <c r="M119" s="73"/>
      <c r="N119" s="73"/>
      <c r="O119" s="73"/>
      <c r="P119" s="107"/>
    </row>
    <row r="120" spans="1:16" s="37" customFormat="1" ht="16.5" hidden="1" customHeight="1">
      <c r="A120" s="66"/>
      <c r="B120" s="65"/>
      <c r="C120" s="66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107"/>
    </row>
    <row r="121" spans="1:16" s="37" customFormat="1" hidden="1">
      <c r="A121" s="64"/>
      <c r="B121" s="65"/>
      <c r="C121" s="85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107"/>
    </row>
    <row r="122" spans="1:16" s="37" customFormat="1">
      <c r="A122" s="48"/>
      <c r="B122" s="49" t="s">
        <v>35</v>
      </c>
      <c r="C122" s="50">
        <f t="shared" ref="C122:O122" si="16">SUM(C113:C121)</f>
        <v>657</v>
      </c>
      <c r="D122" s="51">
        <f t="shared" si="16"/>
        <v>20.240000000000002</v>
      </c>
      <c r="E122" s="51">
        <f t="shared" si="16"/>
        <v>21.82</v>
      </c>
      <c r="F122" s="51">
        <f t="shared" si="16"/>
        <v>51.61</v>
      </c>
      <c r="G122" s="51">
        <f t="shared" si="16"/>
        <v>505.42</v>
      </c>
      <c r="H122" s="51">
        <f t="shared" si="16"/>
        <v>0.3</v>
      </c>
      <c r="I122" s="51">
        <f t="shared" si="16"/>
        <v>26.560000000000002</v>
      </c>
      <c r="J122" s="51">
        <f t="shared" si="16"/>
        <v>0.30200000000000005</v>
      </c>
      <c r="K122" s="51">
        <f t="shared" si="16"/>
        <v>1.8599999999999999</v>
      </c>
      <c r="L122" s="51">
        <f t="shared" si="16"/>
        <v>159.66</v>
      </c>
      <c r="M122" s="51">
        <f t="shared" si="16"/>
        <v>363.62</v>
      </c>
      <c r="N122" s="51">
        <f t="shared" si="16"/>
        <v>99.36</v>
      </c>
      <c r="O122" s="51">
        <f t="shared" si="16"/>
        <v>5.53</v>
      </c>
      <c r="P122" s="107"/>
    </row>
    <row r="123" spans="1:16" s="37" customFormat="1">
      <c r="A123" s="106"/>
      <c r="B123" s="106" t="s">
        <v>97</v>
      </c>
      <c r="C123" s="93">
        <f t="shared" ref="C123:O123" si="17">C122+C111</f>
        <v>1147</v>
      </c>
      <c r="D123" s="88">
        <f t="shared" si="17"/>
        <v>48.28</v>
      </c>
      <c r="E123" s="88">
        <f t="shared" si="17"/>
        <v>51.62</v>
      </c>
      <c r="F123" s="88">
        <f t="shared" si="17"/>
        <v>104.03999999999999</v>
      </c>
      <c r="G123" s="88">
        <f t="shared" si="17"/>
        <v>1091.68</v>
      </c>
      <c r="H123" s="88">
        <f t="shared" si="17"/>
        <v>0.62</v>
      </c>
      <c r="I123" s="88">
        <f t="shared" si="17"/>
        <v>29.880000000000003</v>
      </c>
      <c r="J123" s="88">
        <f t="shared" si="17"/>
        <v>0.38200000000000006</v>
      </c>
      <c r="K123" s="88">
        <f t="shared" si="17"/>
        <v>2.82</v>
      </c>
      <c r="L123" s="88">
        <f t="shared" si="17"/>
        <v>978.86</v>
      </c>
      <c r="M123" s="88">
        <f t="shared" si="17"/>
        <v>1032.52</v>
      </c>
      <c r="N123" s="88">
        <f t="shared" si="17"/>
        <v>241.95999999999998</v>
      </c>
      <c r="O123" s="88">
        <f t="shared" si="17"/>
        <v>10.55</v>
      </c>
      <c r="P123" s="107"/>
    </row>
    <row r="124" spans="1:16" s="37" customFormat="1">
      <c r="A124" s="241" t="s">
        <v>98</v>
      </c>
      <c r="B124" s="241"/>
      <c r="C124" s="241"/>
      <c r="D124" s="241"/>
      <c r="E124" s="241"/>
      <c r="F124" s="241"/>
      <c r="G124" s="241"/>
      <c r="H124" s="89"/>
      <c r="I124" s="89"/>
      <c r="J124" s="89"/>
      <c r="K124" s="89"/>
      <c r="L124" s="89"/>
      <c r="M124" s="89"/>
      <c r="N124" s="89"/>
      <c r="O124" s="89"/>
      <c r="P124" s="107"/>
    </row>
    <row r="125" spans="1:16" s="37" customFormat="1">
      <c r="A125" s="246" t="s">
        <v>19</v>
      </c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107"/>
    </row>
    <row r="126" spans="1:16" s="37" customFormat="1">
      <c r="A126" s="220">
        <v>223</v>
      </c>
      <c r="B126" s="214" t="s">
        <v>276</v>
      </c>
      <c r="C126" s="203">
        <v>160</v>
      </c>
      <c r="D126" s="203">
        <v>14.58</v>
      </c>
      <c r="E126" s="203">
        <v>14</v>
      </c>
      <c r="F126" s="203">
        <v>23.1</v>
      </c>
      <c r="G126" s="203">
        <v>296</v>
      </c>
      <c r="H126" s="203">
        <v>0.08</v>
      </c>
      <c r="I126" s="203">
        <v>0.62</v>
      </c>
      <c r="J126" s="203">
        <v>8.5999999999999993E-2</v>
      </c>
      <c r="K126" s="203">
        <v>0.5</v>
      </c>
      <c r="L126" s="203">
        <v>122.42</v>
      </c>
      <c r="M126" s="203">
        <v>108.22</v>
      </c>
      <c r="N126" s="203">
        <v>31</v>
      </c>
      <c r="O126" s="203">
        <v>0.88</v>
      </c>
      <c r="P126" s="107"/>
    </row>
    <row r="127" spans="1:16" s="37" customFormat="1">
      <c r="A127" s="220">
        <v>377</v>
      </c>
      <c r="B127" s="214" t="s">
        <v>290</v>
      </c>
      <c r="C127" s="203">
        <v>200</v>
      </c>
      <c r="D127" s="198">
        <v>0.3</v>
      </c>
      <c r="E127" s="198">
        <v>0.1</v>
      </c>
      <c r="F127" s="198">
        <v>15.2</v>
      </c>
      <c r="G127" s="198">
        <v>59</v>
      </c>
      <c r="H127" s="198">
        <v>4.0000000000000001E-3</v>
      </c>
      <c r="I127" s="198">
        <v>2.9</v>
      </c>
      <c r="J127" s="198">
        <v>0</v>
      </c>
      <c r="K127" s="198">
        <v>0.01</v>
      </c>
      <c r="L127" s="198">
        <v>7.8</v>
      </c>
      <c r="M127" s="198">
        <v>5.2</v>
      </c>
      <c r="N127" s="198">
        <v>9.6999999999999993</v>
      </c>
      <c r="O127" s="198">
        <v>0.9</v>
      </c>
      <c r="P127" s="107"/>
    </row>
    <row r="128" spans="1:16" s="37" customFormat="1" ht="17.25" customHeight="1">
      <c r="A128" s="214"/>
      <c r="B128" s="199" t="s">
        <v>34</v>
      </c>
      <c r="C128" s="203">
        <v>40</v>
      </c>
      <c r="D128" s="203">
        <v>3.24</v>
      </c>
      <c r="E128" s="203">
        <v>1.36</v>
      </c>
      <c r="F128" s="203">
        <v>16.88</v>
      </c>
      <c r="G128" s="203">
        <v>88.8</v>
      </c>
      <c r="H128" s="203">
        <v>0.04</v>
      </c>
      <c r="I128" s="203">
        <v>0</v>
      </c>
      <c r="J128" s="203">
        <v>0</v>
      </c>
      <c r="K128" s="203">
        <v>0.36</v>
      </c>
      <c r="L128" s="203">
        <v>9.1999999999999993</v>
      </c>
      <c r="M128" s="203">
        <v>42.4</v>
      </c>
      <c r="N128" s="203">
        <v>10</v>
      </c>
      <c r="O128" s="203">
        <v>1.24</v>
      </c>
      <c r="P128" s="107"/>
    </row>
    <row r="129" spans="1:16" s="107" customFormat="1">
      <c r="A129" s="211"/>
      <c r="B129" s="162" t="s">
        <v>219</v>
      </c>
      <c r="C129" s="167">
        <v>100</v>
      </c>
      <c r="D129" s="167">
        <v>1.5</v>
      </c>
      <c r="E129" s="168">
        <v>0.5</v>
      </c>
      <c r="F129" s="167">
        <v>21</v>
      </c>
      <c r="G129" s="167">
        <v>96</v>
      </c>
      <c r="H129" s="167">
        <v>0.04</v>
      </c>
      <c r="I129" s="167">
        <v>10</v>
      </c>
      <c r="J129" s="167">
        <v>0</v>
      </c>
      <c r="K129" s="167">
        <v>0.4</v>
      </c>
      <c r="L129" s="167">
        <v>8</v>
      </c>
      <c r="M129" s="167">
        <v>28</v>
      </c>
      <c r="N129" s="167">
        <v>42</v>
      </c>
      <c r="O129" s="167">
        <v>0.6</v>
      </c>
    </row>
    <row r="130" spans="1:16" s="37" customFormat="1">
      <c r="B130" s="49" t="s">
        <v>25</v>
      </c>
      <c r="C130" s="50">
        <f t="shared" ref="C130:O130" si="18">SUM(C126:C129)</f>
        <v>500</v>
      </c>
      <c r="D130" s="51">
        <f t="shared" si="18"/>
        <v>19.62</v>
      </c>
      <c r="E130" s="51">
        <f t="shared" si="18"/>
        <v>15.959999999999999</v>
      </c>
      <c r="F130" s="51">
        <f t="shared" si="18"/>
        <v>76.179999999999993</v>
      </c>
      <c r="G130" s="51">
        <f t="shared" si="18"/>
        <v>539.79999999999995</v>
      </c>
      <c r="H130" s="51">
        <f t="shared" si="18"/>
        <v>0.16400000000000001</v>
      </c>
      <c r="I130" s="51">
        <f t="shared" si="18"/>
        <v>13.52</v>
      </c>
      <c r="J130" s="51">
        <f t="shared" si="18"/>
        <v>8.5999999999999993E-2</v>
      </c>
      <c r="K130" s="51">
        <f t="shared" si="18"/>
        <v>1.27</v>
      </c>
      <c r="L130" s="51">
        <f t="shared" si="18"/>
        <v>147.41999999999999</v>
      </c>
      <c r="M130" s="51">
        <f t="shared" si="18"/>
        <v>183.82</v>
      </c>
      <c r="N130" s="51">
        <f t="shared" si="18"/>
        <v>92.7</v>
      </c>
      <c r="O130" s="51">
        <f t="shared" si="18"/>
        <v>3.62</v>
      </c>
      <c r="P130" s="107"/>
    </row>
    <row r="131" spans="1:16" s="37" customFormat="1" ht="15" customHeight="1">
      <c r="A131" s="246" t="s">
        <v>26</v>
      </c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107"/>
    </row>
    <row r="132" spans="1:16" s="37" customFormat="1" ht="25.5">
      <c r="A132" s="220">
        <v>52</v>
      </c>
      <c r="B132" s="199" t="s">
        <v>250</v>
      </c>
      <c r="C132" s="203">
        <v>65</v>
      </c>
      <c r="D132" s="203">
        <v>0.8</v>
      </c>
      <c r="E132" s="203">
        <v>5.4</v>
      </c>
      <c r="F132" s="203">
        <v>5.5</v>
      </c>
      <c r="G132" s="203">
        <v>73</v>
      </c>
      <c r="H132" s="203">
        <v>0.1</v>
      </c>
      <c r="I132" s="203">
        <v>3.58</v>
      </c>
      <c r="J132" s="203">
        <v>0</v>
      </c>
      <c r="K132" s="203">
        <v>0</v>
      </c>
      <c r="L132" s="203">
        <v>174.2</v>
      </c>
      <c r="M132" s="203">
        <v>102.5</v>
      </c>
      <c r="N132" s="203">
        <v>19.059999999999999</v>
      </c>
      <c r="O132" s="203">
        <v>0.9</v>
      </c>
      <c r="P132" s="107"/>
    </row>
    <row r="133" spans="1:16" s="37" customFormat="1" ht="32.25" customHeight="1">
      <c r="A133" s="220">
        <v>102</v>
      </c>
      <c r="B133" s="199" t="s">
        <v>200</v>
      </c>
      <c r="C133" s="203">
        <v>250</v>
      </c>
      <c r="D133" s="203">
        <v>4.9000000000000004</v>
      </c>
      <c r="E133" s="203">
        <v>5.33</v>
      </c>
      <c r="F133" s="203">
        <v>19.93</v>
      </c>
      <c r="G133" s="203">
        <v>144.43</v>
      </c>
      <c r="H133" s="203">
        <v>1.4999999999999999E-2</v>
      </c>
      <c r="I133" s="203">
        <v>2.83</v>
      </c>
      <c r="J133" s="203">
        <v>0</v>
      </c>
      <c r="K133" s="203">
        <v>2.4500000000000002</v>
      </c>
      <c r="L133" s="203">
        <v>42.68</v>
      </c>
      <c r="M133" s="203">
        <v>137.78</v>
      </c>
      <c r="N133" s="203">
        <v>38.25</v>
      </c>
      <c r="O133" s="203">
        <v>1.83</v>
      </c>
      <c r="P133" s="107"/>
    </row>
    <row r="134" spans="1:16" s="37" customFormat="1" ht="25.5">
      <c r="A134" s="220">
        <v>261</v>
      </c>
      <c r="B134" s="199" t="s">
        <v>273</v>
      </c>
      <c r="C134" s="203">
        <v>100</v>
      </c>
      <c r="D134" s="203">
        <v>12.81</v>
      </c>
      <c r="E134" s="203">
        <v>9.0299999999999994</v>
      </c>
      <c r="F134" s="203">
        <v>4.45</v>
      </c>
      <c r="G134" s="203">
        <v>185</v>
      </c>
      <c r="H134" s="203">
        <v>0.2</v>
      </c>
      <c r="I134" s="203">
        <v>5.54</v>
      </c>
      <c r="J134" s="203">
        <v>5.5</v>
      </c>
      <c r="K134" s="203">
        <v>2.98</v>
      </c>
      <c r="L134" s="203">
        <v>67.53</v>
      </c>
      <c r="M134" s="203">
        <v>227.87</v>
      </c>
      <c r="N134" s="203">
        <v>13.82</v>
      </c>
      <c r="O134" s="203">
        <v>4.82</v>
      </c>
      <c r="P134" s="107"/>
    </row>
    <row r="135" spans="1:16" s="37" customFormat="1" ht="25.5">
      <c r="A135" s="220">
        <v>302</v>
      </c>
      <c r="B135" s="199" t="s">
        <v>291</v>
      </c>
      <c r="C135" s="203">
        <v>150</v>
      </c>
      <c r="D135" s="203">
        <v>4.7</v>
      </c>
      <c r="E135" s="203">
        <v>4.0999999999999996</v>
      </c>
      <c r="F135" s="203">
        <v>30.88</v>
      </c>
      <c r="G135" s="203">
        <v>182.55</v>
      </c>
      <c r="H135" s="203">
        <v>0.2</v>
      </c>
      <c r="I135" s="203">
        <v>0</v>
      </c>
      <c r="J135" s="203">
        <v>0</v>
      </c>
      <c r="K135" s="203">
        <v>0</v>
      </c>
      <c r="L135" s="203">
        <v>39.200000000000003</v>
      </c>
      <c r="M135" s="203">
        <v>210</v>
      </c>
      <c r="N135" s="203">
        <v>14</v>
      </c>
      <c r="O135" s="203">
        <v>5.01</v>
      </c>
      <c r="P135" s="107"/>
    </row>
    <row r="136" spans="1:16" s="37" customFormat="1" ht="25.5">
      <c r="A136" s="227"/>
      <c r="B136" s="214" t="s">
        <v>292</v>
      </c>
      <c r="C136" s="203">
        <v>200</v>
      </c>
      <c r="D136" s="203">
        <v>0.7</v>
      </c>
      <c r="E136" s="203">
        <v>0.3</v>
      </c>
      <c r="F136" s="203">
        <v>9.6999999999999993</v>
      </c>
      <c r="G136" s="203">
        <v>57</v>
      </c>
      <c r="H136" s="203">
        <v>0</v>
      </c>
      <c r="I136" s="203">
        <v>80</v>
      </c>
      <c r="J136" s="203">
        <v>0.3</v>
      </c>
      <c r="K136" s="203">
        <v>0</v>
      </c>
      <c r="L136" s="203">
        <v>19.2</v>
      </c>
      <c r="M136" s="203">
        <v>3.1</v>
      </c>
      <c r="N136" s="203">
        <v>4.9000000000000004</v>
      </c>
      <c r="O136" s="203">
        <v>0.7</v>
      </c>
      <c r="P136" s="107"/>
    </row>
    <row r="137" spans="1:16" s="37" customFormat="1" ht="17.25" customHeight="1">
      <c r="A137" s="214"/>
      <c r="B137" s="199" t="s">
        <v>34</v>
      </c>
      <c r="C137" s="203">
        <v>40</v>
      </c>
      <c r="D137" s="203">
        <v>3.24</v>
      </c>
      <c r="E137" s="203">
        <v>1.36</v>
      </c>
      <c r="F137" s="203">
        <v>16.88</v>
      </c>
      <c r="G137" s="203">
        <v>88.8</v>
      </c>
      <c r="H137" s="203">
        <v>0.04</v>
      </c>
      <c r="I137" s="203">
        <v>0</v>
      </c>
      <c r="J137" s="203">
        <v>0</v>
      </c>
      <c r="K137" s="203">
        <v>0.36</v>
      </c>
      <c r="L137" s="203">
        <v>9.1999999999999993</v>
      </c>
      <c r="M137" s="203">
        <v>42.4</v>
      </c>
      <c r="N137" s="203">
        <v>10</v>
      </c>
      <c r="O137" s="203">
        <v>1.24</v>
      </c>
      <c r="P137" s="107"/>
    </row>
    <row r="138" spans="1:16" s="37" customFormat="1">
      <c r="A138" s="192"/>
      <c r="B138" s="173" t="s">
        <v>35</v>
      </c>
      <c r="C138" s="174">
        <f t="shared" ref="C138:O138" si="19">SUM(C132:C137)</f>
        <v>805</v>
      </c>
      <c r="D138" s="175">
        <f t="shared" si="19"/>
        <v>27.15</v>
      </c>
      <c r="E138" s="175">
        <f t="shared" si="19"/>
        <v>25.52</v>
      </c>
      <c r="F138" s="175">
        <f t="shared" si="19"/>
        <v>87.339999999999989</v>
      </c>
      <c r="G138" s="175">
        <f t="shared" si="19"/>
        <v>730.78</v>
      </c>
      <c r="H138" s="175">
        <f t="shared" si="19"/>
        <v>0.55500000000000005</v>
      </c>
      <c r="I138" s="175">
        <f t="shared" si="19"/>
        <v>91.95</v>
      </c>
      <c r="J138" s="175">
        <f t="shared" si="19"/>
        <v>5.8</v>
      </c>
      <c r="K138" s="175">
        <f t="shared" si="19"/>
        <v>5.79</v>
      </c>
      <c r="L138" s="175">
        <f t="shared" si="19"/>
        <v>352.00999999999993</v>
      </c>
      <c r="M138" s="175">
        <f t="shared" si="19"/>
        <v>723.65</v>
      </c>
      <c r="N138" s="175">
        <f t="shared" si="19"/>
        <v>100.03</v>
      </c>
      <c r="O138" s="175">
        <f t="shared" si="19"/>
        <v>14.5</v>
      </c>
      <c r="P138" s="107"/>
    </row>
    <row r="139" spans="1:16" s="37" customFormat="1">
      <c r="A139" s="27"/>
      <c r="B139" s="86" t="s">
        <v>103</v>
      </c>
      <c r="C139" s="93">
        <f t="shared" ref="C139:O139" si="20">C138+C130</f>
        <v>1305</v>
      </c>
      <c r="D139" s="88">
        <f t="shared" si="20"/>
        <v>46.769999999999996</v>
      </c>
      <c r="E139" s="88">
        <f t="shared" si="20"/>
        <v>41.48</v>
      </c>
      <c r="F139" s="88">
        <f t="shared" si="20"/>
        <v>163.51999999999998</v>
      </c>
      <c r="G139" s="88">
        <f t="shared" si="20"/>
        <v>1270.58</v>
      </c>
      <c r="H139" s="88">
        <f t="shared" si="20"/>
        <v>0.71900000000000008</v>
      </c>
      <c r="I139" s="88">
        <f t="shared" si="20"/>
        <v>105.47</v>
      </c>
      <c r="J139" s="88">
        <f t="shared" si="20"/>
        <v>5.8860000000000001</v>
      </c>
      <c r="K139" s="88">
        <f t="shared" si="20"/>
        <v>7.0600000000000005</v>
      </c>
      <c r="L139" s="88">
        <f t="shared" si="20"/>
        <v>499.42999999999995</v>
      </c>
      <c r="M139" s="88">
        <f t="shared" si="20"/>
        <v>907.47</v>
      </c>
      <c r="N139" s="88">
        <f t="shared" si="20"/>
        <v>192.73000000000002</v>
      </c>
      <c r="O139" s="88">
        <f t="shared" si="20"/>
        <v>18.12</v>
      </c>
      <c r="P139" s="107"/>
    </row>
    <row r="140" spans="1:16" s="37" customFormat="1">
      <c r="A140" s="241" t="s">
        <v>104</v>
      </c>
      <c r="B140" s="241"/>
      <c r="C140" s="241"/>
      <c r="D140" s="241"/>
      <c r="E140" s="241"/>
      <c r="F140" s="241"/>
      <c r="G140" s="241"/>
      <c r="H140" s="89"/>
      <c r="I140" s="89"/>
      <c r="J140" s="89"/>
      <c r="K140" s="89"/>
      <c r="L140" s="89"/>
      <c r="M140" s="89"/>
      <c r="N140" s="89"/>
      <c r="O140" s="89"/>
      <c r="P140" s="107"/>
    </row>
    <row r="141" spans="1:16" s="37" customFormat="1">
      <c r="A141" s="246" t="s">
        <v>19</v>
      </c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107"/>
    </row>
    <row r="142" spans="1:16" s="37" customFormat="1" ht="16.5" customHeight="1">
      <c r="A142" s="220">
        <v>227</v>
      </c>
      <c r="B142" s="214" t="s">
        <v>202</v>
      </c>
      <c r="C142" s="203">
        <v>80</v>
      </c>
      <c r="D142" s="203">
        <v>13.8</v>
      </c>
      <c r="E142" s="203">
        <v>7.1</v>
      </c>
      <c r="F142" s="203">
        <v>0.17</v>
      </c>
      <c r="G142" s="203">
        <v>122.2</v>
      </c>
      <c r="H142" s="203">
        <v>7.0000000000000007E-2</v>
      </c>
      <c r="I142" s="203">
        <v>0.62</v>
      </c>
      <c r="J142" s="203">
        <v>0.05</v>
      </c>
      <c r="K142" s="203">
        <v>0.47</v>
      </c>
      <c r="L142" s="203">
        <v>28.87</v>
      </c>
      <c r="M142" s="203">
        <v>200.11</v>
      </c>
      <c r="N142" s="203">
        <v>22.9</v>
      </c>
      <c r="O142" s="203">
        <v>0.63</v>
      </c>
      <c r="P142" s="107"/>
    </row>
    <row r="143" spans="1:16" s="37" customFormat="1" ht="15.75" customHeight="1">
      <c r="A143" s="220">
        <v>312</v>
      </c>
      <c r="B143" s="199" t="s">
        <v>293</v>
      </c>
      <c r="C143" s="203">
        <v>150</v>
      </c>
      <c r="D143" s="203">
        <v>3.08</v>
      </c>
      <c r="E143" s="203">
        <v>2.33</v>
      </c>
      <c r="F143" s="203">
        <v>19.13</v>
      </c>
      <c r="G143" s="203">
        <v>109.73</v>
      </c>
      <c r="H143" s="203">
        <v>0.14000000000000001</v>
      </c>
      <c r="I143" s="203">
        <v>3.75</v>
      </c>
      <c r="J143" s="203">
        <v>3.3000000000000002E-2</v>
      </c>
      <c r="K143" s="203">
        <v>0.15</v>
      </c>
      <c r="L143" s="203">
        <v>36.25</v>
      </c>
      <c r="M143" s="203">
        <v>76.95</v>
      </c>
      <c r="N143" s="203">
        <v>26.7</v>
      </c>
      <c r="O143" s="203">
        <v>0.86</v>
      </c>
      <c r="P143" s="107"/>
    </row>
    <row r="144" spans="1:16" s="37" customFormat="1" ht="15.75" customHeight="1">
      <c r="A144" s="214" t="s">
        <v>294</v>
      </c>
      <c r="B144" s="214" t="s">
        <v>295</v>
      </c>
      <c r="C144" s="203">
        <v>200</v>
      </c>
      <c r="D144" s="203">
        <v>1.6</v>
      </c>
      <c r="E144" s="203">
        <v>1.6</v>
      </c>
      <c r="F144" s="203">
        <v>3.4</v>
      </c>
      <c r="G144" s="203">
        <v>26</v>
      </c>
      <c r="H144" s="203">
        <v>0.02</v>
      </c>
      <c r="I144" s="203">
        <v>3.6</v>
      </c>
      <c r="J144" s="203">
        <v>0.01</v>
      </c>
      <c r="K144" s="203">
        <v>0</v>
      </c>
      <c r="L144" s="203">
        <v>67.8</v>
      </c>
      <c r="M144" s="203">
        <v>54.7</v>
      </c>
      <c r="N144" s="203">
        <v>12.2</v>
      </c>
      <c r="O144" s="203">
        <v>0.9</v>
      </c>
      <c r="P144" s="107"/>
    </row>
    <row r="145" spans="1:16" s="37" customFormat="1" hidden="1">
      <c r="A145" s="214"/>
      <c r="B145" s="199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107"/>
    </row>
    <row r="146" spans="1:16" s="37" customFormat="1" ht="17.25" customHeight="1">
      <c r="A146" s="214"/>
      <c r="B146" s="199" t="s">
        <v>34</v>
      </c>
      <c r="C146" s="203">
        <v>40</v>
      </c>
      <c r="D146" s="203">
        <v>3.24</v>
      </c>
      <c r="E146" s="203">
        <v>1.36</v>
      </c>
      <c r="F146" s="203">
        <v>16.88</v>
      </c>
      <c r="G146" s="203">
        <v>88.8</v>
      </c>
      <c r="H146" s="203">
        <v>0.04</v>
      </c>
      <c r="I146" s="203">
        <v>0</v>
      </c>
      <c r="J146" s="203">
        <v>0</v>
      </c>
      <c r="K146" s="203">
        <v>0.36</v>
      </c>
      <c r="L146" s="203">
        <v>9.1999999999999993</v>
      </c>
      <c r="M146" s="203">
        <v>42.4</v>
      </c>
      <c r="N146" s="203">
        <v>10</v>
      </c>
      <c r="O146" s="203">
        <v>1.24</v>
      </c>
      <c r="P146" s="107"/>
    </row>
    <row r="147" spans="1:16" s="107" customFormat="1" ht="15.75" hidden="1" customHeight="1">
      <c r="A147" s="190"/>
      <c r="B147" s="186"/>
      <c r="C147" s="179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</row>
    <row r="148" spans="1:16" s="107" customFormat="1">
      <c r="B148" s="113" t="s">
        <v>25</v>
      </c>
      <c r="C148" s="114">
        <f t="shared" ref="C148:O148" si="21">SUM(C142:C147)</f>
        <v>470</v>
      </c>
      <c r="D148" s="115">
        <f t="shared" si="21"/>
        <v>21.720000000000006</v>
      </c>
      <c r="E148" s="115">
        <f t="shared" si="21"/>
        <v>12.389999999999999</v>
      </c>
      <c r="F148" s="115">
        <f t="shared" si="21"/>
        <v>39.58</v>
      </c>
      <c r="G148" s="115">
        <f t="shared" si="21"/>
        <v>346.73</v>
      </c>
      <c r="H148" s="115">
        <f t="shared" si="21"/>
        <v>0.27</v>
      </c>
      <c r="I148" s="115">
        <f t="shared" si="21"/>
        <v>7.9700000000000006</v>
      </c>
      <c r="J148" s="115">
        <f t="shared" si="21"/>
        <v>9.2999999999999999E-2</v>
      </c>
      <c r="K148" s="115">
        <f t="shared" si="21"/>
        <v>0.98</v>
      </c>
      <c r="L148" s="115">
        <f t="shared" si="21"/>
        <v>142.12</v>
      </c>
      <c r="M148" s="115">
        <f t="shared" si="21"/>
        <v>374.15999999999997</v>
      </c>
      <c r="N148" s="115">
        <f t="shared" si="21"/>
        <v>71.8</v>
      </c>
      <c r="O148" s="115">
        <f t="shared" si="21"/>
        <v>3.63</v>
      </c>
    </row>
    <row r="149" spans="1:16" s="37" customFormat="1">
      <c r="A149" s="246" t="s">
        <v>26</v>
      </c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107"/>
    </row>
    <row r="150" spans="1:16" s="37" customFormat="1" ht="25.5">
      <c r="A150" s="220">
        <v>24</v>
      </c>
      <c r="B150" s="214" t="s">
        <v>253</v>
      </c>
      <c r="C150" s="203">
        <v>60</v>
      </c>
      <c r="D150" s="203">
        <v>0.56999999999999995</v>
      </c>
      <c r="E150" s="203">
        <v>3.6</v>
      </c>
      <c r="F150" s="203">
        <v>1.8</v>
      </c>
      <c r="G150" s="203">
        <v>42.36</v>
      </c>
      <c r="H150" s="203">
        <v>0.02</v>
      </c>
      <c r="I150" s="203">
        <v>5.66</v>
      </c>
      <c r="J150" s="203">
        <v>0</v>
      </c>
      <c r="K150" s="203">
        <v>0.3</v>
      </c>
      <c r="L150" s="203">
        <v>16.3</v>
      </c>
      <c r="M150" s="203">
        <v>18.059999999999999</v>
      </c>
      <c r="N150" s="203">
        <v>9.9</v>
      </c>
      <c r="O150" s="203">
        <v>0.46</v>
      </c>
      <c r="P150" s="107"/>
    </row>
    <row r="151" spans="1:16" s="37" customFormat="1" ht="30" customHeight="1">
      <c r="A151" s="220" t="s">
        <v>296</v>
      </c>
      <c r="B151" s="214" t="s">
        <v>297</v>
      </c>
      <c r="C151" s="203">
        <v>250</v>
      </c>
      <c r="D151" s="203">
        <v>2</v>
      </c>
      <c r="E151" s="203">
        <v>3.2</v>
      </c>
      <c r="F151" s="203">
        <v>11.5</v>
      </c>
      <c r="G151" s="203">
        <v>82</v>
      </c>
      <c r="H151" s="203">
        <v>0.1</v>
      </c>
      <c r="I151" s="203">
        <v>19.600000000000001</v>
      </c>
      <c r="J151" s="203">
        <v>0</v>
      </c>
      <c r="K151" s="203">
        <v>0</v>
      </c>
      <c r="L151" s="203">
        <v>63.8</v>
      </c>
      <c r="M151" s="203">
        <v>71</v>
      </c>
      <c r="N151" s="203">
        <v>35.9</v>
      </c>
      <c r="O151" s="203">
        <v>1</v>
      </c>
      <c r="P151" s="107"/>
    </row>
    <row r="152" spans="1:16" s="37" customFormat="1" ht="15.75" customHeight="1">
      <c r="A152" s="221"/>
      <c r="B152" s="199" t="s">
        <v>298</v>
      </c>
      <c r="C152" s="203">
        <v>90</v>
      </c>
      <c r="D152" s="203">
        <v>13.1</v>
      </c>
      <c r="E152" s="203">
        <v>12.4</v>
      </c>
      <c r="F152" s="203">
        <v>8.5</v>
      </c>
      <c r="G152" s="203">
        <v>198</v>
      </c>
      <c r="H152" s="203">
        <v>0.1</v>
      </c>
      <c r="I152" s="203">
        <v>3.4</v>
      </c>
      <c r="J152" s="203">
        <v>1E-3</v>
      </c>
      <c r="K152" s="203">
        <v>0.03</v>
      </c>
      <c r="L152" s="203">
        <v>34</v>
      </c>
      <c r="M152" s="203">
        <v>135</v>
      </c>
      <c r="N152" s="203">
        <v>29.3</v>
      </c>
      <c r="O152" s="203">
        <v>0.5</v>
      </c>
      <c r="P152" s="107"/>
    </row>
    <row r="153" spans="1:16" s="37" customFormat="1" ht="29.25" customHeight="1">
      <c r="A153" s="220" t="s">
        <v>299</v>
      </c>
      <c r="B153" s="214" t="s">
        <v>75</v>
      </c>
      <c r="C153" s="203">
        <v>150</v>
      </c>
      <c r="D153" s="203">
        <v>5.4</v>
      </c>
      <c r="E153" s="203">
        <v>3.3</v>
      </c>
      <c r="F153" s="203">
        <v>25.7</v>
      </c>
      <c r="G153" s="203">
        <v>148</v>
      </c>
      <c r="H153" s="203">
        <v>0.2</v>
      </c>
      <c r="I153" s="203">
        <v>1.3</v>
      </c>
      <c r="J153" s="203">
        <v>0</v>
      </c>
      <c r="K153" s="203">
        <v>0.3</v>
      </c>
      <c r="L153" s="203">
        <v>129.80000000000001</v>
      </c>
      <c r="M153" s="203">
        <v>201.9</v>
      </c>
      <c r="N153" s="203">
        <v>90.3</v>
      </c>
      <c r="O153" s="203">
        <v>2.7</v>
      </c>
      <c r="P153" s="107"/>
    </row>
    <row r="154" spans="1:16" s="138" customFormat="1" ht="25.5" customHeight="1">
      <c r="A154" s="227"/>
      <c r="B154" s="214" t="s">
        <v>300</v>
      </c>
      <c r="C154" s="203">
        <v>200</v>
      </c>
      <c r="D154" s="203">
        <v>1.7</v>
      </c>
      <c r="E154" s="203">
        <v>0.2</v>
      </c>
      <c r="F154" s="203">
        <v>18.899999999999999</v>
      </c>
      <c r="G154" s="203">
        <v>84</v>
      </c>
      <c r="H154" s="203">
        <v>0</v>
      </c>
      <c r="I154" s="203">
        <v>4.5</v>
      </c>
      <c r="J154" s="203">
        <v>0.5</v>
      </c>
      <c r="K154" s="203">
        <v>0.5</v>
      </c>
      <c r="L154" s="203">
        <v>28.5</v>
      </c>
      <c r="M154" s="203">
        <v>39</v>
      </c>
      <c r="N154" s="203">
        <v>10.5</v>
      </c>
      <c r="O154" s="203">
        <v>0.9</v>
      </c>
      <c r="P154" s="107"/>
    </row>
    <row r="155" spans="1:16" s="37" customFormat="1" ht="17.25" customHeight="1">
      <c r="A155" s="214"/>
      <c r="B155" s="199" t="s">
        <v>34</v>
      </c>
      <c r="C155" s="203">
        <v>40</v>
      </c>
      <c r="D155" s="203">
        <v>3.24</v>
      </c>
      <c r="E155" s="203">
        <v>1.36</v>
      </c>
      <c r="F155" s="203">
        <v>16.88</v>
      </c>
      <c r="G155" s="203">
        <v>88.8</v>
      </c>
      <c r="H155" s="203">
        <v>0.04</v>
      </c>
      <c r="I155" s="203">
        <v>0</v>
      </c>
      <c r="J155" s="203">
        <v>0</v>
      </c>
      <c r="K155" s="203">
        <v>0.36</v>
      </c>
      <c r="L155" s="203">
        <v>9.1999999999999993</v>
      </c>
      <c r="M155" s="203">
        <v>42.4</v>
      </c>
      <c r="N155" s="203">
        <v>10</v>
      </c>
      <c r="O155" s="203">
        <v>1.24</v>
      </c>
      <c r="P155" s="107"/>
    </row>
    <row r="156" spans="1:16" s="37" customFormat="1">
      <c r="A156" s="27"/>
      <c r="B156" s="49" t="s">
        <v>35</v>
      </c>
      <c r="C156" s="50">
        <f t="shared" ref="C156:O156" si="22">SUM(C150:C155)</f>
        <v>790</v>
      </c>
      <c r="D156" s="51">
        <f t="shared" si="22"/>
        <v>26.009999999999998</v>
      </c>
      <c r="E156" s="51">
        <f t="shared" si="22"/>
        <v>24.060000000000002</v>
      </c>
      <c r="F156" s="51">
        <f t="shared" si="22"/>
        <v>83.28</v>
      </c>
      <c r="G156" s="51">
        <f t="shared" si="22"/>
        <v>643.16</v>
      </c>
      <c r="H156" s="51">
        <f t="shared" si="22"/>
        <v>0.46</v>
      </c>
      <c r="I156" s="51">
        <f t="shared" si="22"/>
        <v>34.46</v>
      </c>
      <c r="J156" s="51">
        <f t="shared" si="22"/>
        <v>0.501</v>
      </c>
      <c r="K156" s="51">
        <f t="shared" si="22"/>
        <v>1.4899999999999998</v>
      </c>
      <c r="L156" s="51">
        <f t="shared" si="22"/>
        <v>281.59999999999997</v>
      </c>
      <c r="M156" s="51">
        <f t="shared" si="22"/>
        <v>507.36</v>
      </c>
      <c r="N156" s="51">
        <f t="shared" si="22"/>
        <v>185.89999999999998</v>
      </c>
      <c r="O156" s="51">
        <f t="shared" si="22"/>
        <v>6.8000000000000007</v>
      </c>
      <c r="P156" s="107"/>
    </row>
    <row r="157" spans="1:16" s="37" customFormat="1">
      <c r="A157" s="27"/>
      <c r="B157" s="86" t="s">
        <v>112</v>
      </c>
      <c r="C157" s="93">
        <f t="shared" ref="C157:O157" si="23">C156+C148</f>
        <v>1260</v>
      </c>
      <c r="D157" s="88">
        <f t="shared" si="23"/>
        <v>47.730000000000004</v>
      </c>
      <c r="E157" s="88">
        <f t="shared" si="23"/>
        <v>36.450000000000003</v>
      </c>
      <c r="F157" s="88">
        <f t="shared" si="23"/>
        <v>122.86</v>
      </c>
      <c r="G157" s="88">
        <f t="shared" si="23"/>
        <v>989.89</v>
      </c>
      <c r="H157" s="88">
        <f t="shared" si="23"/>
        <v>0.73</v>
      </c>
      <c r="I157" s="88">
        <f t="shared" si="23"/>
        <v>42.43</v>
      </c>
      <c r="J157" s="88">
        <f t="shared" si="23"/>
        <v>0.59399999999999997</v>
      </c>
      <c r="K157" s="88">
        <f t="shared" si="23"/>
        <v>2.4699999999999998</v>
      </c>
      <c r="L157" s="88">
        <f t="shared" si="23"/>
        <v>423.71999999999997</v>
      </c>
      <c r="M157" s="88">
        <f t="shared" si="23"/>
        <v>881.52</v>
      </c>
      <c r="N157" s="88">
        <f t="shared" si="23"/>
        <v>257.7</v>
      </c>
      <c r="O157" s="88">
        <f t="shared" si="23"/>
        <v>10.43</v>
      </c>
      <c r="P157" s="107"/>
    </row>
    <row r="158" spans="1:16" s="37" customFormat="1">
      <c r="A158" s="241" t="s">
        <v>113</v>
      </c>
      <c r="B158" s="241"/>
      <c r="C158" s="241"/>
      <c r="D158" s="241"/>
      <c r="E158" s="241"/>
      <c r="F158" s="241"/>
      <c r="G158" s="241"/>
      <c r="H158" s="89"/>
      <c r="I158" s="89"/>
      <c r="J158" s="89"/>
      <c r="K158" s="89"/>
      <c r="L158" s="89"/>
      <c r="M158" s="89"/>
      <c r="N158" s="89"/>
      <c r="O158" s="89"/>
      <c r="P158" s="107"/>
    </row>
    <row r="159" spans="1:16" s="37" customFormat="1">
      <c r="A159" s="246" t="s">
        <v>19</v>
      </c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107"/>
    </row>
    <row r="160" spans="1:16" s="37" customFormat="1" ht="25.5">
      <c r="A160" s="220">
        <v>173</v>
      </c>
      <c r="B160" s="214" t="s">
        <v>301</v>
      </c>
      <c r="C160" s="203">
        <v>210</v>
      </c>
      <c r="D160" s="203">
        <v>90.4</v>
      </c>
      <c r="E160" s="203">
        <v>13.44</v>
      </c>
      <c r="F160" s="203">
        <v>40.159999999999997</v>
      </c>
      <c r="G160" s="203">
        <v>318</v>
      </c>
      <c r="H160" s="203">
        <v>0.39</v>
      </c>
      <c r="I160" s="203">
        <v>0.96</v>
      </c>
      <c r="J160" s="203">
        <v>5.4800000000000001E-2</v>
      </c>
      <c r="K160" s="203">
        <v>0.73</v>
      </c>
      <c r="L160" s="203">
        <v>158.65</v>
      </c>
      <c r="M160" s="203">
        <v>264.86</v>
      </c>
      <c r="N160" s="203">
        <v>72.05</v>
      </c>
      <c r="O160" s="203">
        <v>2.09</v>
      </c>
      <c r="P160" s="107"/>
    </row>
    <row r="161" spans="1:16" s="37" customFormat="1">
      <c r="A161" s="214" t="s">
        <v>294</v>
      </c>
      <c r="B161" s="214" t="s">
        <v>302</v>
      </c>
      <c r="C161" s="203">
        <v>200</v>
      </c>
      <c r="D161" s="203">
        <v>1.6</v>
      </c>
      <c r="E161" s="203">
        <v>1.6</v>
      </c>
      <c r="F161" s="203">
        <v>3.4</v>
      </c>
      <c r="G161" s="203">
        <v>26</v>
      </c>
      <c r="H161" s="203">
        <v>0.02</v>
      </c>
      <c r="I161" s="203">
        <v>3.6</v>
      </c>
      <c r="J161" s="203">
        <v>0.01</v>
      </c>
      <c r="K161" s="203">
        <v>0</v>
      </c>
      <c r="L161" s="203">
        <v>67.8</v>
      </c>
      <c r="M161" s="203">
        <v>54.7</v>
      </c>
      <c r="N161" s="203">
        <v>12.2</v>
      </c>
      <c r="O161" s="203">
        <v>0.9</v>
      </c>
      <c r="P161" s="107"/>
    </row>
    <row r="162" spans="1:16" s="37" customFormat="1" ht="17.25" customHeight="1">
      <c r="A162" s="214"/>
      <c r="B162" s="199" t="s">
        <v>34</v>
      </c>
      <c r="C162" s="203">
        <v>40</v>
      </c>
      <c r="D162" s="203">
        <v>3.24</v>
      </c>
      <c r="E162" s="203">
        <v>1.36</v>
      </c>
      <c r="F162" s="203">
        <v>16.88</v>
      </c>
      <c r="G162" s="203">
        <v>88.8</v>
      </c>
      <c r="H162" s="203">
        <v>0.04</v>
      </c>
      <c r="I162" s="203">
        <v>0</v>
      </c>
      <c r="J162" s="203">
        <v>0</v>
      </c>
      <c r="K162" s="203">
        <v>0.36</v>
      </c>
      <c r="L162" s="203">
        <v>9.1999999999999993</v>
      </c>
      <c r="M162" s="203">
        <v>42.4</v>
      </c>
      <c r="N162" s="203">
        <v>10</v>
      </c>
      <c r="O162" s="203">
        <v>1.24</v>
      </c>
      <c r="P162" s="107"/>
    </row>
    <row r="163" spans="1:16" s="138" customFormat="1">
      <c r="A163" s="214"/>
      <c r="B163" s="214" t="s">
        <v>219</v>
      </c>
      <c r="C163" s="203">
        <v>100</v>
      </c>
      <c r="D163" s="203">
        <v>1.5</v>
      </c>
      <c r="E163" s="203">
        <v>0.5</v>
      </c>
      <c r="F163" s="203">
        <v>21</v>
      </c>
      <c r="G163" s="203">
        <v>96</v>
      </c>
      <c r="H163" s="203">
        <v>0.04</v>
      </c>
      <c r="I163" s="203">
        <v>10</v>
      </c>
      <c r="J163" s="203">
        <v>0</v>
      </c>
      <c r="K163" s="203">
        <v>0.4</v>
      </c>
      <c r="L163" s="203">
        <v>8</v>
      </c>
      <c r="M163" s="203">
        <v>28</v>
      </c>
      <c r="N163" s="203">
        <v>42</v>
      </c>
      <c r="O163" s="203">
        <v>0.6</v>
      </c>
      <c r="P163" s="107"/>
    </row>
    <row r="164" spans="1:16" s="37" customFormat="1" hidden="1">
      <c r="A164" s="102"/>
      <c r="B164" s="103"/>
      <c r="C164" s="104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107"/>
    </row>
    <row r="165" spans="1:16" s="37" customFormat="1" ht="29.25" hidden="1" customHeight="1">
      <c r="A165" s="59"/>
      <c r="B165" s="53"/>
      <c r="C165" s="54"/>
      <c r="D165" s="56"/>
      <c r="E165" s="56"/>
      <c r="F165" s="56"/>
      <c r="G165" s="56"/>
      <c r="H165" s="56"/>
      <c r="I165" s="56"/>
      <c r="J165" s="57"/>
      <c r="K165" s="56"/>
      <c r="L165" s="56"/>
      <c r="M165" s="56"/>
      <c r="N165" s="56"/>
      <c r="O165" s="56"/>
      <c r="P165" s="107"/>
    </row>
    <row r="166" spans="1:16" s="37" customFormat="1" hidden="1">
      <c r="A166" s="66"/>
      <c r="B166" s="53"/>
      <c r="C166" s="54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107"/>
    </row>
    <row r="167" spans="1:16" s="37" customFormat="1">
      <c r="B167" s="49" t="s">
        <v>25</v>
      </c>
      <c r="C167" s="50">
        <f t="shared" ref="C167:O167" si="24">SUM(C160:C166)</f>
        <v>550</v>
      </c>
      <c r="D167" s="51">
        <f t="shared" si="24"/>
        <v>96.74</v>
      </c>
      <c r="E167" s="51">
        <f t="shared" si="24"/>
        <v>16.899999999999999</v>
      </c>
      <c r="F167" s="51">
        <f t="shared" si="24"/>
        <v>81.44</v>
      </c>
      <c r="G167" s="51">
        <f t="shared" si="24"/>
        <v>528.79999999999995</v>
      </c>
      <c r="H167" s="51">
        <f t="shared" si="24"/>
        <v>0.49</v>
      </c>
      <c r="I167" s="51">
        <f t="shared" si="24"/>
        <v>14.56</v>
      </c>
      <c r="J167" s="51">
        <f t="shared" si="24"/>
        <v>6.4799999999999996E-2</v>
      </c>
      <c r="K167" s="51">
        <f t="shared" si="24"/>
        <v>1.4899999999999998</v>
      </c>
      <c r="L167" s="51">
        <f t="shared" si="24"/>
        <v>243.64999999999998</v>
      </c>
      <c r="M167" s="51">
        <f t="shared" si="24"/>
        <v>389.96</v>
      </c>
      <c r="N167" s="51">
        <f t="shared" si="24"/>
        <v>136.25</v>
      </c>
      <c r="O167" s="51">
        <f t="shared" si="24"/>
        <v>4.8299999999999992</v>
      </c>
      <c r="P167" s="107"/>
    </row>
    <row r="168" spans="1:16" s="37" customFormat="1">
      <c r="A168" s="246" t="s">
        <v>26</v>
      </c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107"/>
    </row>
    <row r="169" spans="1:16" s="37" customFormat="1" ht="23.25" customHeight="1">
      <c r="A169" s="220">
        <v>96</v>
      </c>
      <c r="B169" s="199" t="s">
        <v>180</v>
      </c>
      <c r="C169" s="203">
        <v>250</v>
      </c>
      <c r="D169" s="203">
        <v>1.9</v>
      </c>
      <c r="E169" s="203">
        <v>5.4</v>
      </c>
      <c r="F169" s="203">
        <v>12.5</v>
      </c>
      <c r="G169" s="203">
        <v>107.29</v>
      </c>
      <c r="H169" s="203">
        <v>0</v>
      </c>
      <c r="I169" s="203">
        <v>7.4</v>
      </c>
      <c r="J169" s="203">
        <v>0</v>
      </c>
      <c r="K169" s="203">
        <v>0</v>
      </c>
      <c r="L169" s="203">
        <v>38.299999999999997</v>
      </c>
      <c r="M169" s="203">
        <v>17.899999999999999</v>
      </c>
      <c r="N169" s="203">
        <v>36.799999999999997</v>
      </c>
      <c r="O169" s="203">
        <v>0.5</v>
      </c>
      <c r="P169" s="107"/>
    </row>
    <row r="170" spans="1:16" s="37" customFormat="1" ht="23.25" hidden="1" customHeight="1">
      <c r="A170" s="220"/>
      <c r="B170" s="199"/>
      <c r="C170" s="203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107"/>
    </row>
    <row r="171" spans="1:16" s="37" customFormat="1">
      <c r="A171" s="220">
        <v>234</v>
      </c>
      <c r="B171" s="199" t="s">
        <v>303</v>
      </c>
      <c r="C171" s="203">
        <v>80</v>
      </c>
      <c r="D171" s="203">
        <v>10.7</v>
      </c>
      <c r="E171" s="203">
        <v>3.5</v>
      </c>
      <c r="F171" s="203">
        <v>7.5</v>
      </c>
      <c r="G171" s="203">
        <v>104.3</v>
      </c>
      <c r="H171" s="203">
        <v>7.0000000000000007E-2</v>
      </c>
      <c r="I171" s="203">
        <v>0.35</v>
      </c>
      <c r="J171" s="203">
        <v>0.01</v>
      </c>
      <c r="K171" s="203">
        <v>0.5</v>
      </c>
      <c r="L171" s="203">
        <v>93.1</v>
      </c>
      <c r="M171" s="203">
        <v>240.5</v>
      </c>
      <c r="N171" s="203">
        <v>20.9</v>
      </c>
      <c r="O171" s="203">
        <v>0.6</v>
      </c>
      <c r="P171" s="107"/>
    </row>
    <row r="172" spans="1:16" s="37" customFormat="1" ht="25.5">
      <c r="A172" s="220"/>
      <c r="B172" s="199" t="s">
        <v>274</v>
      </c>
      <c r="C172" s="203">
        <v>150</v>
      </c>
      <c r="D172" s="203">
        <v>12.99</v>
      </c>
      <c r="E172" s="203">
        <v>6.53</v>
      </c>
      <c r="F172" s="203">
        <v>33.36</v>
      </c>
      <c r="G172" s="203">
        <v>244.13</v>
      </c>
      <c r="H172" s="203">
        <v>0.56999999999999995</v>
      </c>
      <c r="I172" s="203">
        <v>0</v>
      </c>
      <c r="J172" s="203">
        <v>0.03</v>
      </c>
      <c r="K172" s="203">
        <v>0.5</v>
      </c>
      <c r="L172" s="203">
        <v>90.2</v>
      </c>
      <c r="M172" s="203">
        <v>202.93</v>
      </c>
      <c r="N172" s="203">
        <v>58.76</v>
      </c>
      <c r="O172" s="203">
        <v>4.47</v>
      </c>
      <c r="P172" s="107"/>
    </row>
    <row r="173" spans="1:16" s="37" customFormat="1" ht="38.25">
      <c r="A173" s="220">
        <v>349</v>
      </c>
      <c r="B173" s="199" t="s">
        <v>269</v>
      </c>
      <c r="C173" s="203">
        <v>200</v>
      </c>
      <c r="D173" s="203">
        <v>0</v>
      </c>
      <c r="E173" s="203">
        <v>0</v>
      </c>
      <c r="F173" s="203">
        <v>15.4</v>
      </c>
      <c r="G173" s="203">
        <v>60</v>
      </c>
      <c r="H173" s="203">
        <v>0</v>
      </c>
      <c r="I173" s="203">
        <v>0.3</v>
      </c>
      <c r="J173" s="203">
        <v>0.2</v>
      </c>
      <c r="K173" s="203">
        <v>0</v>
      </c>
      <c r="L173" s="203">
        <v>18.899999999999999</v>
      </c>
      <c r="M173" s="203">
        <v>14.6</v>
      </c>
      <c r="N173" s="203">
        <v>29.7</v>
      </c>
      <c r="O173" s="203">
        <v>0.5</v>
      </c>
      <c r="P173" s="107"/>
    </row>
    <row r="174" spans="1:16" s="37" customFormat="1" ht="17.25" customHeight="1">
      <c r="A174" s="214"/>
      <c r="B174" s="199" t="s">
        <v>34</v>
      </c>
      <c r="C174" s="203">
        <v>40</v>
      </c>
      <c r="D174" s="203">
        <v>3.24</v>
      </c>
      <c r="E174" s="203">
        <v>1.36</v>
      </c>
      <c r="F174" s="203">
        <v>16.88</v>
      </c>
      <c r="G174" s="203">
        <v>88.8</v>
      </c>
      <c r="H174" s="203">
        <v>0.04</v>
      </c>
      <c r="I174" s="203">
        <v>0</v>
      </c>
      <c r="J174" s="203">
        <v>0</v>
      </c>
      <c r="K174" s="203">
        <v>0.36</v>
      </c>
      <c r="L174" s="203">
        <v>9.1999999999999993</v>
      </c>
      <c r="M174" s="203">
        <v>42.4</v>
      </c>
      <c r="N174" s="203">
        <v>10</v>
      </c>
      <c r="O174" s="203">
        <v>1.24</v>
      </c>
      <c r="P174" s="107"/>
    </row>
    <row r="175" spans="1:16" s="37" customFormat="1">
      <c r="A175" s="192"/>
      <c r="B175" s="173" t="s">
        <v>35</v>
      </c>
      <c r="C175" s="174">
        <f t="shared" ref="C175:O175" si="25">SUM(C169:C174)</f>
        <v>720</v>
      </c>
      <c r="D175" s="175">
        <f t="shared" si="25"/>
        <v>28.83</v>
      </c>
      <c r="E175" s="175">
        <f t="shared" si="25"/>
        <v>16.79</v>
      </c>
      <c r="F175" s="175">
        <f t="shared" si="25"/>
        <v>85.64</v>
      </c>
      <c r="G175" s="175">
        <f t="shared" si="25"/>
        <v>604.52</v>
      </c>
      <c r="H175" s="175">
        <f t="shared" si="25"/>
        <v>0.67999999999999994</v>
      </c>
      <c r="I175" s="175">
        <f t="shared" si="25"/>
        <v>8.0500000000000007</v>
      </c>
      <c r="J175" s="175">
        <f t="shared" si="25"/>
        <v>0.24000000000000002</v>
      </c>
      <c r="K175" s="175">
        <f t="shared" si="25"/>
        <v>1.3599999999999999</v>
      </c>
      <c r="L175" s="175">
        <f t="shared" si="25"/>
        <v>249.69999999999996</v>
      </c>
      <c r="M175" s="175">
        <f t="shared" si="25"/>
        <v>518.33000000000004</v>
      </c>
      <c r="N175" s="175">
        <f t="shared" si="25"/>
        <v>156.16</v>
      </c>
      <c r="O175" s="175">
        <f t="shared" si="25"/>
        <v>7.3100000000000005</v>
      </c>
      <c r="P175" s="107"/>
    </row>
    <row r="176" spans="1:16" s="37" customFormat="1">
      <c r="A176" s="27"/>
      <c r="B176" s="86" t="s">
        <v>120</v>
      </c>
      <c r="C176" s="100">
        <f t="shared" ref="C176:O176" si="26">C175+C167</f>
        <v>1270</v>
      </c>
      <c r="D176" s="88">
        <f t="shared" si="26"/>
        <v>125.57</v>
      </c>
      <c r="E176" s="88">
        <f t="shared" si="26"/>
        <v>33.69</v>
      </c>
      <c r="F176" s="88">
        <f t="shared" si="26"/>
        <v>167.07999999999998</v>
      </c>
      <c r="G176" s="88">
        <f t="shared" si="26"/>
        <v>1133.32</v>
      </c>
      <c r="H176" s="88">
        <f t="shared" si="26"/>
        <v>1.17</v>
      </c>
      <c r="I176" s="88">
        <f t="shared" si="26"/>
        <v>22.61</v>
      </c>
      <c r="J176" s="88">
        <f t="shared" si="26"/>
        <v>0.30480000000000002</v>
      </c>
      <c r="K176" s="88">
        <f t="shared" si="26"/>
        <v>2.8499999999999996</v>
      </c>
      <c r="L176" s="88">
        <f t="shared" si="26"/>
        <v>493.34999999999991</v>
      </c>
      <c r="M176" s="88">
        <f t="shared" si="26"/>
        <v>908.29</v>
      </c>
      <c r="N176" s="88">
        <f t="shared" si="26"/>
        <v>292.40999999999997</v>
      </c>
      <c r="O176" s="88">
        <f t="shared" si="26"/>
        <v>12.14</v>
      </c>
      <c r="P176" s="107"/>
    </row>
    <row r="177" spans="1:16" s="37" customFormat="1">
      <c r="A177" s="241" t="s">
        <v>121</v>
      </c>
      <c r="B177" s="241"/>
      <c r="C177" s="241"/>
      <c r="D177" s="241"/>
      <c r="E177" s="241"/>
      <c r="F177" s="241"/>
      <c r="G177" s="241"/>
      <c r="H177" s="89"/>
      <c r="I177" s="89"/>
      <c r="J177" s="89"/>
      <c r="K177" s="89"/>
      <c r="L177" s="89"/>
      <c r="M177" s="89"/>
      <c r="N177" s="89"/>
      <c r="O177" s="89"/>
      <c r="P177" s="107"/>
    </row>
    <row r="178" spans="1:16" s="37" customFormat="1">
      <c r="A178" s="246" t="s">
        <v>19</v>
      </c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107"/>
    </row>
    <row r="179" spans="1:16" s="37" customFormat="1">
      <c r="A179" s="220"/>
      <c r="B179" s="214" t="s">
        <v>304</v>
      </c>
      <c r="C179" s="203">
        <v>100</v>
      </c>
      <c r="D179" s="165">
        <v>16.18</v>
      </c>
      <c r="E179" s="165">
        <v>9.0399999999999991</v>
      </c>
      <c r="F179" s="165">
        <v>8.77</v>
      </c>
      <c r="G179" s="165">
        <v>181.16</v>
      </c>
      <c r="H179" s="203">
        <v>0.08</v>
      </c>
      <c r="I179" s="203">
        <v>0</v>
      </c>
      <c r="J179" s="203">
        <v>0.01</v>
      </c>
      <c r="K179" s="203">
        <v>0</v>
      </c>
      <c r="L179" s="203">
        <v>12.02</v>
      </c>
      <c r="M179" s="203">
        <v>164.26</v>
      </c>
      <c r="N179" s="203">
        <v>24.45</v>
      </c>
      <c r="O179" s="203">
        <v>2.5099999999999998</v>
      </c>
      <c r="P179" s="107"/>
    </row>
    <row r="180" spans="1:16" s="37" customFormat="1" ht="25.5">
      <c r="A180" s="220">
        <v>24</v>
      </c>
      <c r="B180" s="214" t="s">
        <v>253</v>
      </c>
      <c r="C180" s="203">
        <v>60</v>
      </c>
      <c r="D180" s="203">
        <v>0.56999999999999995</v>
      </c>
      <c r="E180" s="203">
        <v>3.6</v>
      </c>
      <c r="F180" s="203">
        <v>1.8</v>
      </c>
      <c r="G180" s="203">
        <v>42.36</v>
      </c>
      <c r="H180" s="203">
        <v>0.02</v>
      </c>
      <c r="I180" s="203">
        <v>5.66</v>
      </c>
      <c r="J180" s="203">
        <v>0</v>
      </c>
      <c r="K180" s="203">
        <v>0.3</v>
      </c>
      <c r="L180" s="203">
        <v>16.3</v>
      </c>
      <c r="M180" s="203">
        <v>18.059999999999999</v>
      </c>
      <c r="N180" s="203">
        <v>9.9</v>
      </c>
      <c r="O180" s="203">
        <v>0.46</v>
      </c>
      <c r="P180" s="107"/>
    </row>
    <row r="181" spans="1:16" s="37" customFormat="1" ht="25.5">
      <c r="A181" s="220">
        <v>379</v>
      </c>
      <c r="B181" s="199" t="s">
        <v>305</v>
      </c>
      <c r="C181" s="203">
        <v>200</v>
      </c>
      <c r="D181" s="203">
        <v>3.97</v>
      </c>
      <c r="E181" s="203">
        <v>2.1800000000000002</v>
      </c>
      <c r="F181" s="203">
        <v>15.9</v>
      </c>
      <c r="G181" s="203">
        <v>99.1</v>
      </c>
      <c r="H181" s="203">
        <v>0.04</v>
      </c>
      <c r="I181" s="203">
        <v>1.3</v>
      </c>
      <c r="J181" s="203">
        <v>0.02</v>
      </c>
      <c r="K181" s="203">
        <v>0</v>
      </c>
      <c r="L181" s="203">
        <v>125.78</v>
      </c>
      <c r="M181" s="203">
        <v>90</v>
      </c>
      <c r="N181" s="203">
        <v>14</v>
      </c>
      <c r="O181" s="203">
        <v>0.1</v>
      </c>
      <c r="P181" s="107"/>
    </row>
    <row r="182" spans="1:16" s="37" customFormat="1" ht="17.25" customHeight="1">
      <c r="A182" s="214"/>
      <c r="B182" s="199" t="s">
        <v>34</v>
      </c>
      <c r="C182" s="203">
        <v>40</v>
      </c>
      <c r="D182" s="203">
        <v>3.24</v>
      </c>
      <c r="E182" s="203">
        <v>1.36</v>
      </c>
      <c r="F182" s="203">
        <v>16.88</v>
      </c>
      <c r="G182" s="203">
        <v>88.8</v>
      </c>
      <c r="H182" s="203">
        <v>0.04</v>
      </c>
      <c r="I182" s="203">
        <v>0</v>
      </c>
      <c r="J182" s="203">
        <v>0</v>
      </c>
      <c r="K182" s="203">
        <v>0.36</v>
      </c>
      <c r="L182" s="203">
        <v>9.1999999999999993</v>
      </c>
      <c r="M182" s="203">
        <v>42.4</v>
      </c>
      <c r="N182" s="203">
        <v>10</v>
      </c>
      <c r="O182" s="203">
        <v>1.24</v>
      </c>
      <c r="P182" s="107"/>
    </row>
    <row r="183" spans="1:16" s="138" customFormat="1">
      <c r="A183" s="228"/>
      <c r="B183" s="228" t="s">
        <v>219</v>
      </c>
      <c r="C183" s="229">
        <v>100</v>
      </c>
      <c r="D183" s="229">
        <v>1.5</v>
      </c>
      <c r="E183" s="229">
        <v>0.5</v>
      </c>
      <c r="F183" s="229">
        <v>21</v>
      </c>
      <c r="G183" s="229">
        <v>96</v>
      </c>
      <c r="H183" s="229">
        <v>0.04</v>
      </c>
      <c r="I183" s="229">
        <v>10</v>
      </c>
      <c r="J183" s="229">
        <v>0</v>
      </c>
      <c r="K183" s="229">
        <v>0.4</v>
      </c>
      <c r="L183" s="229">
        <v>8</v>
      </c>
      <c r="M183" s="229">
        <v>28</v>
      </c>
      <c r="N183" s="229">
        <v>42</v>
      </c>
      <c r="O183" s="229">
        <v>0.6</v>
      </c>
      <c r="P183" s="107"/>
    </row>
    <row r="184" spans="1:16" s="37" customFormat="1">
      <c r="B184" s="49" t="s">
        <v>25</v>
      </c>
      <c r="C184" s="50">
        <f t="shared" ref="C184:O184" si="27">SUM(C179:C183)</f>
        <v>500</v>
      </c>
      <c r="D184" s="51">
        <f t="shared" si="27"/>
        <v>25.46</v>
      </c>
      <c r="E184" s="51">
        <f t="shared" si="27"/>
        <v>16.68</v>
      </c>
      <c r="F184" s="51">
        <f t="shared" si="27"/>
        <v>64.349999999999994</v>
      </c>
      <c r="G184" s="51">
        <f t="shared" si="27"/>
        <v>507.42</v>
      </c>
      <c r="H184" s="51">
        <f t="shared" si="27"/>
        <v>0.22000000000000003</v>
      </c>
      <c r="I184" s="51">
        <f t="shared" si="27"/>
        <v>16.96</v>
      </c>
      <c r="J184" s="51">
        <f t="shared" si="27"/>
        <v>0.03</v>
      </c>
      <c r="K184" s="51">
        <f t="shared" si="27"/>
        <v>1.06</v>
      </c>
      <c r="L184" s="51">
        <f t="shared" si="27"/>
        <v>171.29999999999998</v>
      </c>
      <c r="M184" s="51">
        <f t="shared" si="27"/>
        <v>342.71999999999997</v>
      </c>
      <c r="N184" s="51">
        <f t="shared" si="27"/>
        <v>100.35</v>
      </c>
      <c r="O184" s="51">
        <f t="shared" si="27"/>
        <v>4.9099999999999993</v>
      </c>
      <c r="P184" s="107"/>
    </row>
    <row r="185" spans="1:16" s="37" customFormat="1">
      <c r="A185" s="246" t="s">
        <v>26</v>
      </c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107"/>
    </row>
    <row r="186" spans="1:16" s="37" customFormat="1" ht="15.75" customHeight="1">
      <c r="A186" s="220">
        <v>20</v>
      </c>
      <c r="B186" s="199" t="s">
        <v>93</v>
      </c>
      <c r="C186" s="203">
        <v>60</v>
      </c>
      <c r="D186" s="203">
        <v>0.45</v>
      </c>
      <c r="E186" s="203">
        <v>3.61</v>
      </c>
      <c r="F186" s="203">
        <v>1.41</v>
      </c>
      <c r="G186" s="203">
        <v>39.93</v>
      </c>
      <c r="H186" s="203">
        <v>0.04</v>
      </c>
      <c r="I186" s="203">
        <v>2.82</v>
      </c>
      <c r="J186" s="203">
        <v>0</v>
      </c>
      <c r="K186" s="203">
        <v>0.21</v>
      </c>
      <c r="L186" s="203">
        <v>13.39</v>
      </c>
      <c r="M186" s="203">
        <v>33.75</v>
      </c>
      <c r="N186" s="203">
        <v>7.91</v>
      </c>
      <c r="O186" s="203">
        <v>0.34</v>
      </c>
      <c r="P186" s="107"/>
    </row>
    <row r="187" spans="1:16" s="37" customFormat="1" ht="25.5">
      <c r="A187" s="220"/>
      <c r="B187" s="199" t="s">
        <v>306</v>
      </c>
      <c r="C187" s="203">
        <v>250</v>
      </c>
      <c r="D187" s="203">
        <v>2.1800000000000002</v>
      </c>
      <c r="E187" s="203">
        <v>3.63</v>
      </c>
      <c r="F187" s="203">
        <v>12.11</v>
      </c>
      <c r="G187" s="203">
        <v>89.85</v>
      </c>
      <c r="H187" s="203">
        <v>4.4999999999999998E-2</v>
      </c>
      <c r="I187" s="203">
        <v>13.19</v>
      </c>
      <c r="J187" s="203">
        <v>0.01</v>
      </c>
      <c r="K187" s="203"/>
      <c r="L187" s="203">
        <v>58.05</v>
      </c>
      <c r="M187" s="203">
        <v>66.62</v>
      </c>
      <c r="N187" s="203">
        <v>35.159999999999997</v>
      </c>
      <c r="O187" s="203">
        <v>1.71</v>
      </c>
      <c r="P187" s="107"/>
    </row>
    <row r="188" spans="1:16" s="37" customFormat="1" ht="16.5" customHeight="1">
      <c r="A188" s="220">
        <v>288</v>
      </c>
      <c r="B188" s="199" t="s">
        <v>307</v>
      </c>
      <c r="C188" s="203">
        <v>80</v>
      </c>
      <c r="D188" s="203">
        <v>18.7</v>
      </c>
      <c r="E188" s="203">
        <v>9.66</v>
      </c>
      <c r="F188" s="203">
        <v>0</v>
      </c>
      <c r="G188" s="203">
        <v>262.39999999999998</v>
      </c>
      <c r="H188" s="203">
        <v>0.04</v>
      </c>
      <c r="I188" s="203">
        <v>0</v>
      </c>
      <c r="J188" s="203">
        <v>0.16</v>
      </c>
      <c r="K188" s="203">
        <v>0.17</v>
      </c>
      <c r="L188" s="203">
        <v>32</v>
      </c>
      <c r="M188" s="203">
        <v>124.4</v>
      </c>
      <c r="N188" s="203" t="s">
        <v>308</v>
      </c>
      <c r="O188" s="203">
        <v>2</v>
      </c>
      <c r="P188" s="107"/>
    </row>
    <row r="189" spans="1:16" s="37" customFormat="1" ht="14.25" customHeight="1">
      <c r="A189" s="220">
        <v>139</v>
      </c>
      <c r="B189" s="199" t="s">
        <v>111</v>
      </c>
      <c r="C189" s="203">
        <v>150</v>
      </c>
      <c r="D189" s="203">
        <v>3</v>
      </c>
      <c r="E189" s="203">
        <v>5.52</v>
      </c>
      <c r="F189" s="203">
        <v>11.8</v>
      </c>
      <c r="G189" s="203">
        <v>115.5</v>
      </c>
      <c r="H189" s="203">
        <v>0.03</v>
      </c>
      <c r="I189" s="203">
        <v>2.75</v>
      </c>
      <c r="J189" s="203">
        <v>0</v>
      </c>
      <c r="K189" s="203">
        <v>0.15</v>
      </c>
      <c r="L189" s="203">
        <v>88.1</v>
      </c>
      <c r="M189" s="203">
        <v>91</v>
      </c>
      <c r="N189" s="203">
        <v>20.85</v>
      </c>
      <c r="O189" s="203">
        <v>1.2</v>
      </c>
      <c r="P189" s="107"/>
    </row>
    <row r="190" spans="1:16" s="138" customFormat="1" ht="27.75" customHeight="1">
      <c r="A190" s="220">
        <v>342</v>
      </c>
      <c r="B190" s="199" t="s">
        <v>208</v>
      </c>
      <c r="C190" s="203">
        <v>200</v>
      </c>
      <c r="D190" s="203">
        <v>0.2</v>
      </c>
      <c r="E190" s="203">
        <v>0.2</v>
      </c>
      <c r="F190" s="203">
        <v>21.2</v>
      </c>
      <c r="G190" s="203">
        <v>115</v>
      </c>
      <c r="H190" s="203">
        <v>0.01</v>
      </c>
      <c r="I190" s="203">
        <v>9.6</v>
      </c>
      <c r="J190" s="203">
        <v>0</v>
      </c>
      <c r="K190" s="203" t="s">
        <v>209</v>
      </c>
      <c r="L190" s="203">
        <v>49.3</v>
      </c>
      <c r="M190" s="203">
        <v>6.42</v>
      </c>
      <c r="N190" s="203">
        <v>4</v>
      </c>
      <c r="O190" s="203">
        <v>0.8</v>
      </c>
      <c r="P190" s="107"/>
    </row>
    <row r="191" spans="1:16" s="37" customFormat="1" ht="17.25" customHeight="1">
      <c r="A191" s="214"/>
      <c r="B191" s="199" t="s">
        <v>34</v>
      </c>
      <c r="C191" s="203">
        <v>40</v>
      </c>
      <c r="D191" s="203">
        <v>3.24</v>
      </c>
      <c r="E191" s="203">
        <v>1.36</v>
      </c>
      <c r="F191" s="203">
        <v>16.88</v>
      </c>
      <c r="G191" s="203">
        <v>88.8</v>
      </c>
      <c r="H191" s="203">
        <v>0.04</v>
      </c>
      <c r="I191" s="203">
        <v>0</v>
      </c>
      <c r="J191" s="203">
        <v>0</v>
      </c>
      <c r="K191" s="203">
        <v>0.36</v>
      </c>
      <c r="L191" s="203">
        <v>9.1999999999999993</v>
      </c>
      <c r="M191" s="203">
        <v>42.4</v>
      </c>
      <c r="N191" s="203">
        <v>10</v>
      </c>
      <c r="O191" s="203">
        <v>1.24</v>
      </c>
      <c r="P191" s="107"/>
    </row>
    <row r="192" spans="1:16" s="37" customFormat="1" ht="18" hidden="1" customHeight="1">
      <c r="A192" s="193"/>
      <c r="B192" s="184"/>
      <c r="C192" s="158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07"/>
    </row>
    <row r="193" spans="1:16" s="37" customFormat="1" hidden="1">
      <c r="A193" s="66"/>
      <c r="B193" s="65"/>
      <c r="C193" s="66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107"/>
    </row>
    <row r="194" spans="1:16" s="37" customFormat="1" ht="18.75" hidden="1" customHeight="1">
      <c r="A194" s="66"/>
      <c r="B194" s="65"/>
      <c r="C194" s="85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107"/>
    </row>
    <row r="195" spans="1:16" s="156" customFormat="1">
      <c r="A195" s="154"/>
      <c r="B195" s="155" t="s">
        <v>35</v>
      </c>
      <c r="C195" s="157">
        <f t="shared" ref="C195:O195" si="28">SUM(C186:C194)</f>
        <v>780</v>
      </c>
      <c r="D195" s="51">
        <f t="shared" si="28"/>
        <v>27.769999999999996</v>
      </c>
      <c r="E195" s="51">
        <f t="shared" si="28"/>
        <v>23.979999999999997</v>
      </c>
      <c r="F195" s="51">
        <f t="shared" si="28"/>
        <v>63.399999999999991</v>
      </c>
      <c r="G195" s="51">
        <f t="shared" si="28"/>
        <v>711.4799999999999</v>
      </c>
      <c r="H195" s="51">
        <f t="shared" si="28"/>
        <v>0.20500000000000002</v>
      </c>
      <c r="I195" s="51">
        <f t="shared" si="28"/>
        <v>28.36</v>
      </c>
      <c r="J195" s="51">
        <f t="shared" si="28"/>
        <v>0.17</v>
      </c>
      <c r="K195" s="51">
        <f t="shared" si="28"/>
        <v>0.89</v>
      </c>
      <c r="L195" s="51">
        <f t="shared" si="28"/>
        <v>250.03999999999996</v>
      </c>
      <c r="M195" s="51">
        <f t="shared" si="28"/>
        <v>364.59</v>
      </c>
      <c r="N195" s="51">
        <f t="shared" si="28"/>
        <v>77.919999999999987</v>
      </c>
      <c r="O195" s="51">
        <f t="shared" si="28"/>
        <v>7.29</v>
      </c>
    </row>
    <row r="196" spans="1:16">
      <c r="A196" s="1"/>
      <c r="B196" s="31" t="s">
        <v>128</v>
      </c>
      <c r="C196" s="41">
        <f t="shared" ref="C196:O196" si="29">C195+C184</f>
        <v>1280</v>
      </c>
      <c r="D196" s="29">
        <f t="shared" si="29"/>
        <v>53.23</v>
      </c>
      <c r="E196" s="29">
        <f t="shared" si="29"/>
        <v>40.659999999999997</v>
      </c>
      <c r="F196" s="29">
        <f t="shared" si="29"/>
        <v>127.74999999999999</v>
      </c>
      <c r="G196" s="29">
        <f t="shared" si="29"/>
        <v>1218.8999999999999</v>
      </c>
      <c r="H196" s="29">
        <f t="shared" si="29"/>
        <v>0.42500000000000004</v>
      </c>
      <c r="I196" s="29">
        <f t="shared" si="29"/>
        <v>45.32</v>
      </c>
      <c r="J196" s="29">
        <f t="shared" si="29"/>
        <v>0.2</v>
      </c>
      <c r="K196" s="29">
        <f t="shared" si="29"/>
        <v>1.9500000000000002</v>
      </c>
      <c r="L196" s="29">
        <f t="shared" si="29"/>
        <v>421.33999999999992</v>
      </c>
      <c r="M196" s="29">
        <f t="shared" si="29"/>
        <v>707.31</v>
      </c>
      <c r="N196" s="29">
        <f t="shared" si="29"/>
        <v>178.26999999999998</v>
      </c>
      <c r="O196" s="29">
        <f t="shared" si="29"/>
        <v>12.2</v>
      </c>
    </row>
    <row r="197" spans="1:16">
      <c r="A197" s="1"/>
      <c r="B197" s="42" t="s">
        <v>129</v>
      </c>
      <c r="C197" s="42"/>
      <c r="D197" s="30">
        <f t="shared" ref="D197:O197" si="30">D196+D176+D157+D139+D123+D103+D82+D61+D42+D24</f>
        <v>559.51</v>
      </c>
      <c r="E197" s="30">
        <f t="shared" si="30"/>
        <v>440.55</v>
      </c>
      <c r="F197" s="30">
        <f t="shared" si="30"/>
        <v>1309.3899999999999</v>
      </c>
      <c r="G197" s="30">
        <f t="shared" si="30"/>
        <v>11499.890000000001</v>
      </c>
      <c r="H197" s="30">
        <f t="shared" si="30"/>
        <v>8.1240000000000006</v>
      </c>
      <c r="I197" s="30">
        <f t="shared" si="30"/>
        <v>598.64</v>
      </c>
      <c r="J197" s="30">
        <f t="shared" si="30"/>
        <v>14.785799999999998</v>
      </c>
      <c r="K197" s="30">
        <f t="shared" si="30"/>
        <v>49.43</v>
      </c>
      <c r="L197" s="30">
        <f t="shared" si="30"/>
        <v>5887.3799999999992</v>
      </c>
      <c r="M197" s="30">
        <f t="shared" si="30"/>
        <v>8707.48</v>
      </c>
      <c r="N197" s="30">
        <f t="shared" si="30"/>
        <v>2373</v>
      </c>
      <c r="O197" s="30">
        <f t="shared" si="30"/>
        <v>147.88999999999999</v>
      </c>
    </row>
    <row r="199" spans="1:16" s="43" customFormat="1">
      <c r="A199" s="117"/>
      <c r="B199" s="279" t="s">
        <v>130</v>
      </c>
      <c r="C199" s="280"/>
      <c r="D199" s="118">
        <f t="shared" ref="D199:O199" si="31">D184+D167+D148+D130+D111+D91+D70+D51+D33+D12</f>
        <v>301.83</v>
      </c>
      <c r="E199" s="118">
        <f t="shared" si="31"/>
        <v>208.90999999999997</v>
      </c>
      <c r="F199" s="118">
        <f t="shared" si="31"/>
        <v>607.19000000000005</v>
      </c>
      <c r="G199" s="3">
        <f t="shared" si="31"/>
        <v>5212.1400000000003</v>
      </c>
      <c r="H199" s="3">
        <f t="shared" si="31"/>
        <v>3.6440000000000001</v>
      </c>
      <c r="I199" s="3">
        <f t="shared" si="31"/>
        <v>109.45</v>
      </c>
      <c r="J199" s="3">
        <f t="shared" si="31"/>
        <v>1.7488000000000001</v>
      </c>
      <c r="K199" s="3">
        <f t="shared" si="31"/>
        <v>15.590000000000002</v>
      </c>
      <c r="L199" s="3">
        <f t="shared" si="31"/>
        <v>3386.82</v>
      </c>
      <c r="M199" s="3">
        <f t="shared" si="31"/>
        <v>4114.8999999999996</v>
      </c>
      <c r="N199" s="3">
        <f t="shared" si="31"/>
        <v>1187.4099999999999</v>
      </c>
      <c r="O199" s="3">
        <f t="shared" si="31"/>
        <v>70.510000000000005</v>
      </c>
      <c r="P199" s="107"/>
    </row>
    <row r="200" spans="1:16">
      <c r="A200" s="119"/>
      <c r="B200" s="279" t="s">
        <v>131</v>
      </c>
      <c r="C200" s="280"/>
      <c r="D200" s="120">
        <f>D199/10</f>
        <v>30.183</v>
      </c>
      <c r="E200" s="120">
        <f t="shared" ref="E200:M200" si="32">E199/10</f>
        <v>20.890999999999998</v>
      </c>
      <c r="F200" s="120">
        <f t="shared" si="32"/>
        <v>60.719000000000008</v>
      </c>
      <c r="G200" s="5">
        <f t="shared" si="32"/>
        <v>521.21400000000006</v>
      </c>
      <c r="H200" s="5">
        <f t="shared" si="32"/>
        <v>0.3644</v>
      </c>
      <c r="I200" s="5">
        <f t="shared" si="32"/>
        <v>10.945</v>
      </c>
      <c r="J200" s="5">
        <f t="shared" si="32"/>
        <v>0.17488000000000001</v>
      </c>
      <c r="K200" s="5">
        <f>K199/10</f>
        <v>1.5590000000000002</v>
      </c>
      <c r="L200" s="5">
        <f t="shared" si="32"/>
        <v>338.68200000000002</v>
      </c>
      <c r="M200" s="5">
        <f t="shared" si="32"/>
        <v>411.48999999999995</v>
      </c>
      <c r="N200" s="5">
        <f>N199/10</f>
        <v>118.74099999999999</v>
      </c>
      <c r="O200" s="5">
        <f>O199/10</f>
        <v>7.0510000000000002</v>
      </c>
    </row>
    <row r="201" spans="1:16">
      <c r="A201" s="262" t="s">
        <v>132</v>
      </c>
      <c r="B201" s="262"/>
      <c r="C201" s="266"/>
      <c r="D201" s="121">
        <f>4*D200/G200</f>
        <v>0.23163614177669822</v>
      </c>
      <c r="E201" s="121">
        <f>9*E200/G200</f>
        <v>0.36073282759097025</v>
      </c>
      <c r="F201" s="121">
        <f>4*F200/G200</f>
        <v>0.4659813435556221</v>
      </c>
      <c r="G201" s="7"/>
      <c r="H201" s="7"/>
      <c r="I201" s="7"/>
      <c r="J201" s="7"/>
      <c r="K201" s="7"/>
      <c r="L201" s="7"/>
      <c r="M201" s="7"/>
      <c r="N201" s="7"/>
      <c r="O201" s="7"/>
    </row>
    <row r="202" spans="1:16">
      <c r="A202" s="267" t="s">
        <v>133</v>
      </c>
      <c r="B202" s="268"/>
      <c r="C202" s="269"/>
      <c r="D202" s="128">
        <f>D200/D215</f>
        <v>0.39198701298701299</v>
      </c>
      <c r="E202" s="128">
        <f t="shared" ref="E202:O202" si="33">E200/E215</f>
        <v>0.26444303797468355</v>
      </c>
      <c r="F202" s="128">
        <f t="shared" si="33"/>
        <v>0.18125074626865675</v>
      </c>
      <c r="G202" s="8">
        <f t="shared" si="33"/>
        <v>0.22179319148936172</v>
      </c>
      <c r="H202" s="8">
        <f t="shared" si="33"/>
        <v>0.33127272727272727</v>
      </c>
      <c r="I202" s="8">
        <f t="shared" si="33"/>
        <v>0.18241666666666667</v>
      </c>
      <c r="J202" s="8">
        <f t="shared" si="33"/>
        <v>2.4982857142857146E-4</v>
      </c>
      <c r="K202" s="8">
        <f t="shared" si="33"/>
        <v>0.15590000000000001</v>
      </c>
      <c r="L202" s="8">
        <f t="shared" si="33"/>
        <v>0.30789272727272726</v>
      </c>
      <c r="M202" s="8">
        <f t="shared" si="33"/>
        <v>0.37408181818181813</v>
      </c>
      <c r="N202" s="8">
        <f t="shared" si="33"/>
        <v>0.47496399999999994</v>
      </c>
      <c r="O202" s="8">
        <f t="shared" si="33"/>
        <v>0.58758333333333335</v>
      </c>
    </row>
    <row r="203" spans="1:16">
      <c r="A203" s="261" t="s">
        <v>134</v>
      </c>
      <c r="B203" s="262"/>
      <c r="C203" s="263"/>
      <c r="D203" s="9">
        <f>D200/D217</f>
        <v>0.38303299492385789</v>
      </c>
      <c r="E203" s="26">
        <f t="shared" ref="E203:O203" si="34">E200/E217</f>
        <v>0.2685218508997429</v>
      </c>
      <c r="F203" s="9">
        <f t="shared" si="34"/>
        <v>0.19312659033078886</v>
      </c>
      <c r="G203" s="9">
        <f t="shared" si="34"/>
        <v>0.22933691204294457</v>
      </c>
      <c r="H203" s="9">
        <f t="shared" si="34"/>
        <v>0.26028571428571429</v>
      </c>
      <c r="I203" s="9">
        <f t="shared" si="34"/>
        <v>0.1277129521586931</v>
      </c>
      <c r="J203" s="9">
        <f t="shared" si="34"/>
        <v>2.2483929030599128E-4</v>
      </c>
      <c r="K203" s="9">
        <f t="shared" si="34"/>
        <v>0.14045045045045046</v>
      </c>
      <c r="L203" s="9">
        <f t="shared" si="34"/>
        <v>0.29249676137835734</v>
      </c>
      <c r="M203" s="9">
        <f t="shared" si="34"/>
        <v>0.2992654545454545</v>
      </c>
      <c r="N203" s="9">
        <f t="shared" si="34"/>
        <v>0.42743340532757373</v>
      </c>
      <c r="O203" s="9">
        <f t="shared" si="34"/>
        <v>0.53015037593984959</v>
      </c>
    </row>
    <row r="204" spans="1:16" s="43" customFormat="1">
      <c r="A204" s="122"/>
      <c r="B204" s="264" t="s">
        <v>135</v>
      </c>
      <c r="C204" s="265"/>
      <c r="D204" s="123">
        <f t="shared" ref="D204:O204" si="35">D195+D175+D156+D138+D122+D102+D81+D60+D41+D23</f>
        <v>257.68</v>
      </c>
      <c r="E204" s="123">
        <f t="shared" si="35"/>
        <v>231.63999999999996</v>
      </c>
      <c r="F204" s="123">
        <f t="shared" si="35"/>
        <v>702.19999999999993</v>
      </c>
      <c r="G204" s="3">
        <f t="shared" si="35"/>
        <v>6287.7499999999991</v>
      </c>
      <c r="H204" s="3">
        <f t="shared" si="35"/>
        <v>4.4800000000000004</v>
      </c>
      <c r="I204" s="3">
        <f t="shared" si="35"/>
        <v>489.19000000000005</v>
      </c>
      <c r="J204" s="3">
        <f t="shared" si="35"/>
        <v>13.037000000000001</v>
      </c>
      <c r="K204" s="3">
        <f t="shared" si="35"/>
        <v>33.839999999999996</v>
      </c>
      <c r="L204" s="3">
        <f t="shared" si="35"/>
        <v>2500.5600000000004</v>
      </c>
      <c r="M204" s="3">
        <f t="shared" si="35"/>
        <v>4592.579999999999</v>
      </c>
      <c r="N204" s="3">
        <f t="shared" si="35"/>
        <v>1185.5900000000001</v>
      </c>
      <c r="O204" s="3">
        <f t="shared" si="35"/>
        <v>77.38000000000001</v>
      </c>
      <c r="P204" s="107"/>
    </row>
    <row r="205" spans="1:16">
      <c r="A205" s="124"/>
      <c r="B205" s="264" t="s">
        <v>136</v>
      </c>
      <c r="C205" s="265"/>
      <c r="D205" s="125">
        <f>D204/10</f>
        <v>25.768000000000001</v>
      </c>
      <c r="E205" s="125">
        <f t="shared" ref="E205:O205" si="36">E204/10</f>
        <v>23.163999999999994</v>
      </c>
      <c r="F205" s="125">
        <f t="shared" si="36"/>
        <v>70.22</v>
      </c>
      <c r="G205" s="5">
        <f>G204/10</f>
        <v>628.77499999999986</v>
      </c>
      <c r="H205" s="5">
        <f t="shared" si="36"/>
        <v>0.44800000000000006</v>
      </c>
      <c r="I205" s="5">
        <f t="shared" si="36"/>
        <v>48.919000000000004</v>
      </c>
      <c r="J205" s="5">
        <f t="shared" si="36"/>
        <v>1.3037000000000001</v>
      </c>
      <c r="K205" s="5">
        <f t="shared" si="36"/>
        <v>3.3839999999999995</v>
      </c>
      <c r="L205" s="5">
        <f t="shared" si="36"/>
        <v>250.05600000000004</v>
      </c>
      <c r="M205" s="5">
        <f t="shared" si="36"/>
        <v>459.25799999999992</v>
      </c>
      <c r="N205" s="5">
        <f t="shared" si="36"/>
        <v>118.55900000000001</v>
      </c>
      <c r="O205" s="5">
        <f t="shared" si="36"/>
        <v>7.7380000000000013</v>
      </c>
    </row>
    <row r="206" spans="1:16">
      <c r="A206" s="277" t="s">
        <v>132</v>
      </c>
      <c r="B206" s="277"/>
      <c r="C206" s="281"/>
      <c r="D206" s="126">
        <f>4*D205/G205</f>
        <v>0.16392509244165246</v>
      </c>
      <c r="E206" s="126">
        <f>9*E205/G205</f>
        <v>0.33155898373822112</v>
      </c>
      <c r="F206" s="126">
        <f>4*F205/G205</f>
        <v>0.44670987237088</v>
      </c>
      <c r="G206" s="7"/>
      <c r="H206" s="7"/>
      <c r="I206" s="7"/>
      <c r="J206" s="7"/>
      <c r="K206" s="7"/>
      <c r="L206" s="7"/>
      <c r="M206" s="7"/>
      <c r="N206" s="7"/>
      <c r="O206" s="7"/>
    </row>
    <row r="207" spans="1:16">
      <c r="A207" s="267" t="s">
        <v>133</v>
      </c>
      <c r="B207" s="268"/>
      <c r="C207" s="269"/>
      <c r="D207" s="128">
        <f>D205/D215</f>
        <v>0.33464935064935064</v>
      </c>
      <c r="E207" s="128">
        <f t="shared" ref="E207:O207" si="37">E205/E215</f>
        <v>0.29321518987341766</v>
      </c>
      <c r="F207" s="128">
        <f t="shared" si="37"/>
        <v>0.20961194029850747</v>
      </c>
      <c r="G207" s="8">
        <f t="shared" si="37"/>
        <v>0.26756382978723398</v>
      </c>
      <c r="H207" s="8">
        <f t="shared" si="37"/>
        <v>0.40727272727272729</v>
      </c>
      <c r="I207" s="8">
        <f t="shared" si="37"/>
        <v>0.81531666666666669</v>
      </c>
      <c r="J207" s="8">
        <f t="shared" si="37"/>
        <v>1.8624285714285715E-3</v>
      </c>
      <c r="K207" s="8">
        <f t="shared" si="37"/>
        <v>0.33839999999999992</v>
      </c>
      <c r="L207" s="8">
        <f t="shared" si="37"/>
        <v>0.22732363636363639</v>
      </c>
      <c r="M207" s="8">
        <f t="shared" si="37"/>
        <v>0.41750727272727267</v>
      </c>
      <c r="N207" s="8">
        <f t="shared" si="37"/>
        <v>0.47423600000000005</v>
      </c>
      <c r="O207" s="8">
        <f t="shared" si="37"/>
        <v>0.64483333333333348</v>
      </c>
    </row>
    <row r="208" spans="1:16">
      <c r="A208" s="276" t="s">
        <v>134</v>
      </c>
      <c r="B208" s="277"/>
      <c r="C208" s="278"/>
      <c r="D208" s="127">
        <f>D205/D217</f>
        <v>0.32700507614213198</v>
      </c>
      <c r="E208" s="127">
        <f t="shared" ref="E208:O208" si="38">E205/E217</f>
        <v>0.29773778920308475</v>
      </c>
      <c r="F208" s="127">
        <f t="shared" si="38"/>
        <v>0.22334605597964377</v>
      </c>
      <c r="G208" s="9">
        <f t="shared" si="38"/>
        <v>0.2766643199718396</v>
      </c>
      <c r="H208" s="9">
        <f t="shared" si="38"/>
        <v>0.32000000000000006</v>
      </c>
      <c r="I208" s="9">
        <f t="shared" si="38"/>
        <v>0.57081680280046676</v>
      </c>
      <c r="J208" s="9">
        <f t="shared" si="38"/>
        <v>1.6761378246335822E-3</v>
      </c>
      <c r="K208" s="9">
        <f t="shared" si="38"/>
        <v>0.3048648648648648</v>
      </c>
      <c r="L208" s="9">
        <f t="shared" si="38"/>
        <v>0.21595647292512307</v>
      </c>
      <c r="M208" s="9">
        <f t="shared" si="38"/>
        <v>0.33400581818181813</v>
      </c>
      <c r="N208" s="9">
        <f t="shared" si="38"/>
        <v>0.42677825773938088</v>
      </c>
      <c r="O208" s="9">
        <f t="shared" si="38"/>
        <v>0.58180451127819555</v>
      </c>
    </row>
    <row r="209" spans="1:16" s="43" customFormat="1">
      <c r="A209" s="2"/>
      <c r="B209" s="252" t="s">
        <v>137</v>
      </c>
      <c r="C209" s="254"/>
      <c r="D209" s="3">
        <f>D204+D199</f>
        <v>559.51</v>
      </c>
      <c r="E209" s="3">
        <f t="shared" ref="E209:O209" si="39">E204+E199</f>
        <v>440.54999999999995</v>
      </c>
      <c r="F209" s="3">
        <f t="shared" si="39"/>
        <v>1309.3899999999999</v>
      </c>
      <c r="G209" s="3">
        <f>G204+G199</f>
        <v>11499.89</v>
      </c>
      <c r="H209" s="3">
        <f t="shared" si="39"/>
        <v>8.1240000000000006</v>
      </c>
      <c r="I209" s="3">
        <f t="shared" si="39"/>
        <v>598.6400000000001</v>
      </c>
      <c r="J209" s="3">
        <f t="shared" si="39"/>
        <v>14.785800000000002</v>
      </c>
      <c r="K209" s="3">
        <f t="shared" si="39"/>
        <v>49.43</v>
      </c>
      <c r="L209" s="3">
        <f t="shared" si="39"/>
        <v>5887.380000000001</v>
      </c>
      <c r="M209" s="3">
        <f t="shared" si="39"/>
        <v>8707.48</v>
      </c>
      <c r="N209" s="3">
        <f>N204+N199</f>
        <v>2373</v>
      </c>
      <c r="O209" s="3">
        <f t="shared" si="39"/>
        <v>147.89000000000001</v>
      </c>
      <c r="P209" s="107"/>
    </row>
    <row r="210" spans="1:16">
      <c r="A210" s="4"/>
      <c r="B210" s="252" t="s">
        <v>138</v>
      </c>
      <c r="C210" s="254"/>
      <c r="D210" s="5">
        <f>D209/10</f>
        <v>55.951000000000001</v>
      </c>
      <c r="E210" s="5">
        <f t="shared" ref="E210:O210" si="40">E209/10</f>
        <v>44.054999999999993</v>
      </c>
      <c r="F210" s="5">
        <f t="shared" si="40"/>
        <v>130.93899999999999</v>
      </c>
      <c r="G210" s="5">
        <f t="shared" si="40"/>
        <v>1149.989</v>
      </c>
      <c r="H210" s="5">
        <f t="shared" si="40"/>
        <v>0.81240000000000001</v>
      </c>
      <c r="I210" s="5">
        <f t="shared" si="40"/>
        <v>59.864000000000011</v>
      </c>
      <c r="J210" s="5">
        <f t="shared" si="40"/>
        <v>1.4785800000000002</v>
      </c>
      <c r="K210" s="5">
        <f t="shared" si="40"/>
        <v>4.9429999999999996</v>
      </c>
      <c r="L210" s="5">
        <f t="shared" si="40"/>
        <v>588.73800000000006</v>
      </c>
      <c r="M210" s="5">
        <f t="shared" si="40"/>
        <v>870.74799999999993</v>
      </c>
      <c r="N210" s="5">
        <f t="shared" si="40"/>
        <v>237.3</v>
      </c>
      <c r="O210" s="5">
        <f t="shared" si="40"/>
        <v>14.789000000000001</v>
      </c>
    </row>
    <row r="211" spans="1:16">
      <c r="A211" s="250" t="s">
        <v>132</v>
      </c>
      <c r="B211" s="250"/>
      <c r="C211" s="251"/>
      <c r="D211" s="6">
        <f>4*D210/G210</f>
        <v>0.19461403543859984</v>
      </c>
      <c r="E211" s="6">
        <f>9*E210/G210</f>
        <v>0.3447815587801274</v>
      </c>
      <c r="F211" s="6">
        <f>4*F210/G210</f>
        <v>0.45544435642427883</v>
      </c>
      <c r="G211" s="7"/>
      <c r="H211" s="7"/>
      <c r="I211" s="7"/>
      <c r="J211" s="7"/>
      <c r="K211" s="7"/>
      <c r="L211" s="7"/>
      <c r="M211" s="7"/>
      <c r="N211" s="7"/>
      <c r="O211" s="7"/>
    </row>
    <row r="212" spans="1:16">
      <c r="A212" s="252" t="s">
        <v>133</v>
      </c>
      <c r="B212" s="253"/>
      <c r="C212" s="254"/>
      <c r="D212" s="8">
        <f>D210/D215</f>
        <v>0.72663636363636364</v>
      </c>
      <c r="E212" s="8">
        <f t="shared" ref="E212:O212" si="41">E210/E215</f>
        <v>0.55765822784810115</v>
      </c>
      <c r="F212" s="8">
        <f t="shared" si="41"/>
        <v>0.39086268656716416</v>
      </c>
      <c r="G212" s="8">
        <f t="shared" si="41"/>
        <v>0.48935702127659575</v>
      </c>
      <c r="H212" s="8">
        <f>H210/H215</f>
        <v>0.73854545454545451</v>
      </c>
      <c r="I212" s="8">
        <f t="shared" si="41"/>
        <v>0.99773333333333347</v>
      </c>
      <c r="J212" s="8">
        <f t="shared" si="41"/>
        <v>2.112257142857143E-3</v>
      </c>
      <c r="K212" s="8">
        <f t="shared" si="41"/>
        <v>0.49429999999999996</v>
      </c>
      <c r="L212" s="8">
        <f t="shared" si="41"/>
        <v>0.53521636363636371</v>
      </c>
      <c r="M212" s="8">
        <f t="shared" si="41"/>
        <v>0.7915890909090908</v>
      </c>
      <c r="N212" s="8">
        <f t="shared" si="41"/>
        <v>0.94920000000000004</v>
      </c>
      <c r="O212" s="8">
        <f t="shared" si="41"/>
        <v>1.2324166666666667</v>
      </c>
    </row>
    <row r="213" spans="1:16">
      <c r="A213" s="255" t="s">
        <v>134</v>
      </c>
      <c r="B213" s="256"/>
      <c r="C213" s="257"/>
      <c r="D213" s="9">
        <f>D210/D217</f>
        <v>0.71003807106598993</v>
      </c>
      <c r="E213" s="9">
        <f>E210/E217</f>
        <v>0.5662596401028277</v>
      </c>
      <c r="F213" s="9">
        <f t="shared" ref="F213:O213" si="42">F210/F217</f>
        <v>0.41647264631043257</v>
      </c>
      <c r="G213" s="9">
        <f t="shared" si="42"/>
        <v>0.5060012320147842</v>
      </c>
      <c r="H213" s="9">
        <f t="shared" si="42"/>
        <v>0.58028571428571429</v>
      </c>
      <c r="I213" s="9">
        <f t="shared" si="42"/>
        <v>0.69852975495915992</v>
      </c>
      <c r="J213" s="9">
        <f t="shared" si="42"/>
        <v>1.9009771149395736E-3</v>
      </c>
      <c r="K213" s="9">
        <f t="shared" si="42"/>
        <v>0.44531531531531532</v>
      </c>
      <c r="L213" s="9">
        <f t="shared" si="42"/>
        <v>0.50845323430348044</v>
      </c>
      <c r="M213" s="9">
        <f t="shared" si="42"/>
        <v>0.63327127272727268</v>
      </c>
      <c r="N213" s="9">
        <f t="shared" si="42"/>
        <v>0.85421166306695462</v>
      </c>
      <c r="O213" s="9">
        <f t="shared" si="42"/>
        <v>1.1119548872180451</v>
      </c>
    </row>
    <row r="214" spans="1:16">
      <c r="A214" s="258" t="s">
        <v>139</v>
      </c>
      <c r="B214" s="259"/>
      <c r="C214" s="260"/>
      <c r="D214" s="10">
        <v>63</v>
      </c>
      <c r="E214" s="10">
        <v>70</v>
      </c>
      <c r="F214" s="10">
        <v>305</v>
      </c>
      <c r="G214" s="10">
        <v>2100</v>
      </c>
      <c r="H214" s="11">
        <v>1.1000000000000001</v>
      </c>
      <c r="I214" s="10">
        <v>60</v>
      </c>
      <c r="J214" s="10">
        <v>700</v>
      </c>
      <c r="K214" s="10">
        <v>10</v>
      </c>
      <c r="L214" s="10">
        <v>1100</v>
      </c>
      <c r="M214" s="10">
        <v>1100</v>
      </c>
      <c r="N214" s="10">
        <v>250</v>
      </c>
      <c r="O214" s="10">
        <v>12</v>
      </c>
    </row>
    <row r="215" spans="1:16">
      <c r="A215" s="252" t="s">
        <v>140</v>
      </c>
      <c r="B215" s="253"/>
      <c r="C215" s="254"/>
      <c r="D215" s="12">
        <v>77</v>
      </c>
      <c r="E215" s="12">
        <v>79</v>
      </c>
      <c r="F215" s="12">
        <v>335</v>
      </c>
      <c r="G215" s="12">
        <v>2350</v>
      </c>
      <c r="H215" s="12">
        <v>1.1000000000000001</v>
      </c>
      <c r="I215" s="12">
        <v>60</v>
      </c>
      <c r="J215" s="12">
        <v>700</v>
      </c>
      <c r="K215" s="12">
        <v>10</v>
      </c>
      <c r="L215" s="12">
        <v>1100</v>
      </c>
      <c r="M215" s="12">
        <v>1100</v>
      </c>
      <c r="N215" s="12">
        <v>250</v>
      </c>
      <c r="O215" s="12">
        <v>12</v>
      </c>
    </row>
    <row r="216" spans="1:16">
      <c r="A216" s="13"/>
      <c r="B216" s="14" t="s">
        <v>141</v>
      </c>
      <c r="C216" s="15"/>
      <c r="D216" s="16">
        <v>0.8</v>
      </c>
      <c r="E216" s="17">
        <v>0.9</v>
      </c>
      <c r="F216" s="17">
        <v>0.97</v>
      </c>
      <c r="G216" s="17"/>
      <c r="H216" s="17">
        <v>0.8</v>
      </c>
      <c r="I216" s="17">
        <v>0.7</v>
      </c>
      <c r="J216" s="17">
        <v>0.9</v>
      </c>
      <c r="K216" s="17">
        <v>0.9</v>
      </c>
      <c r="L216" s="17">
        <v>0.95</v>
      </c>
      <c r="M216" s="17">
        <v>0.8</v>
      </c>
      <c r="N216" s="17">
        <v>0.9</v>
      </c>
      <c r="O216" s="17">
        <v>0.9</v>
      </c>
    </row>
    <row r="217" spans="1:16">
      <c r="A217" s="18"/>
      <c r="B217" s="14" t="s">
        <v>142</v>
      </c>
      <c r="C217" s="17"/>
      <c r="D217" s="19">
        <v>78.8</v>
      </c>
      <c r="E217" s="19">
        <v>77.8</v>
      </c>
      <c r="F217" s="19">
        <v>314.39999999999998</v>
      </c>
      <c r="G217" s="20">
        <v>2272.6999999999998</v>
      </c>
      <c r="H217" s="19">
        <v>1.4</v>
      </c>
      <c r="I217" s="19">
        <v>85.7</v>
      </c>
      <c r="J217" s="19">
        <v>777.8</v>
      </c>
      <c r="K217" s="19">
        <v>11.1</v>
      </c>
      <c r="L217" s="19">
        <v>1157.9000000000001</v>
      </c>
      <c r="M217" s="19">
        <v>1375</v>
      </c>
      <c r="N217" s="19">
        <v>277.8</v>
      </c>
      <c r="O217" s="19">
        <v>13.3</v>
      </c>
    </row>
    <row r="218" spans="1:16">
      <c r="A218" s="18"/>
      <c r="B218" s="270" t="s">
        <v>143</v>
      </c>
      <c r="C218" s="271"/>
      <c r="D218" s="21"/>
      <c r="E218" s="21"/>
      <c r="F218" s="21" t="s">
        <v>144</v>
      </c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6">
      <c r="A219" s="18"/>
      <c r="B219" s="272"/>
      <c r="C219" s="273"/>
      <c r="D219" s="22" t="s">
        <v>145</v>
      </c>
      <c r="E219" s="23">
        <f>G200/G215</f>
        <v>0.22179319148936172</v>
      </c>
      <c r="F219" s="22" t="s">
        <v>146</v>
      </c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6">
      <c r="A220" s="18"/>
      <c r="B220" s="274"/>
      <c r="C220" s="275"/>
      <c r="D220" s="24" t="s">
        <v>26</v>
      </c>
      <c r="E220" s="25">
        <f>G205/G215</f>
        <v>0.26756382978723398</v>
      </c>
      <c r="F220" s="24" t="s">
        <v>147</v>
      </c>
      <c r="G220" s="18"/>
      <c r="H220" s="18"/>
      <c r="I220" s="18"/>
      <c r="J220" s="18"/>
      <c r="K220" s="18"/>
      <c r="L220" s="18"/>
      <c r="M220" s="18"/>
      <c r="N220" s="18"/>
      <c r="O220" s="18"/>
    </row>
  </sheetData>
  <mergeCells count="55">
    <mergeCell ref="B218:C220"/>
    <mergeCell ref="A211:C211"/>
    <mergeCell ref="A212:C212"/>
    <mergeCell ref="A213:C213"/>
    <mergeCell ref="A214:C214"/>
    <mergeCell ref="A215:C215"/>
    <mergeCell ref="A208:C208"/>
    <mergeCell ref="B209:C209"/>
    <mergeCell ref="B210:C210"/>
    <mergeCell ref="A202:C202"/>
    <mergeCell ref="A203:C203"/>
    <mergeCell ref="B204:C204"/>
    <mergeCell ref="B205:C205"/>
    <mergeCell ref="A178:O178"/>
    <mergeCell ref="A206:C206"/>
    <mergeCell ref="A207:C207"/>
    <mergeCell ref="A185:O185"/>
    <mergeCell ref="B199:C199"/>
    <mergeCell ref="B200:C200"/>
    <mergeCell ref="A201:C201"/>
    <mergeCell ref="A159:O159"/>
    <mergeCell ref="A168:O168"/>
    <mergeCell ref="A149:O149"/>
    <mergeCell ref="A158:G158"/>
    <mergeCell ref="A177:G177"/>
    <mergeCell ref="A131:O131"/>
    <mergeCell ref="A112:O112"/>
    <mergeCell ref="A124:G124"/>
    <mergeCell ref="A140:G140"/>
    <mergeCell ref="A141:O141"/>
    <mergeCell ref="A84:O84"/>
    <mergeCell ref="A92:O92"/>
    <mergeCell ref="A104:G104"/>
    <mergeCell ref="A105:O105"/>
    <mergeCell ref="A125:O125"/>
    <mergeCell ref="A71:O71"/>
    <mergeCell ref="A83:G83"/>
    <mergeCell ref="H2:K2"/>
    <mergeCell ref="L2:O2"/>
    <mergeCell ref="A4:O4"/>
    <mergeCell ref="A13:O13"/>
    <mergeCell ref="A25:G25"/>
    <mergeCell ref="A26:O26"/>
    <mergeCell ref="A34:O34"/>
    <mergeCell ref="A43:G43"/>
    <mergeCell ref="A44:O44"/>
    <mergeCell ref="A52:O52"/>
    <mergeCell ref="A62:G62"/>
    <mergeCell ref="A63:O63"/>
    <mergeCell ref="A1:G1"/>
    <mergeCell ref="A2:A3"/>
    <mergeCell ref="B2:B3"/>
    <mergeCell ref="C2:C3"/>
    <mergeCell ref="D2:F2"/>
    <mergeCell ref="G2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9"/>
  <sheetViews>
    <sheetView zoomScale="120" zoomScaleNormal="120" workbookViewId="0">
      <selection activeCell="C5" sqref="C5"/>
    </sheetView>
  </sheetViews>
  <sheetFormatPr defaultColWidth="9" defaultRowHeight="12.75"/>
  <cols>
    <col min="1" max="1" width="10.85546875" customWidth="1"/>
    <col min="2" max="2" width="15.140625" customWidth="1"/>
    <col min="3" max="5" width="9" customWidth="1"/>
    <col min="6" max="6" width="9.140625" style="43" customWidth="1"/>
    <col min="7" max="7" width="9" customWidth="1"/>
    <col min="8" max="8" width="9.140625" style="43" customWidth="1"/>
    <col min="9" max="9" width="9" customWidth="1"/>
    <col min="10" max="10" width="9.140625" style="43" customWidth="1"/>
    <col min="11" max="11" width="2.85546875" customWidth="1"/>
    <col min="12" max="12" width="7.42578125" customWidth="1"/>
  </cols>
  <sheetData>
    <row r="1" spans="1:27" ht="19.5" customHeight="1">
      <c r="A1" s="283" t="s">
        <v>309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27">
      <c r="C2" t="s">
        <v>310</v>
      </c>
      <c r="E2" t="s">
        <v>311</v>
      </c>
      <c r="G2" t="s">
        <v>312</v>
      </c>
    </row>
    <row r="3" spans="1:27" ht="26.25" customHeight="1">
      <c r="A3" s="284" t="s">
        <v>313</v>
      </c>
      <c r="B3" s="285"/>
      <c r="C3" s="33">
        <v>77</v>
      </c>
      <c r="D3" s="33"/>
      <c r="E3" s="33">
        <v>79</v>
      </c>
      <c r="F3" s="44"/>
      <c r="G3" s="33">
        <v>335</v>
      </c>
      <c r="H3" s="44"/>
      <c r="I3" s="33">
        <v>2350</v>
      </c>
      <c r="J3" s="44"/>
    </row>
    <row r="4" spans="1:27">
      <c r="A4" s="1"/>
      <c r="B4" s="33" t="s">
        <v>145</v>
      </c>
      <c r="C4" s="33"/>
      <c r="D4" s="33"/>
      <c r="E4" s="33"/>
      <c r="F4" s="44"/>
      <c r="G4" s="33"/>
      <c r="H4" s="44"/>
      <c r="I4" s="33"/>
      <c r="J4" s="44"/>
      <c r="L4" s="32" t="s">
        <v>146</v>
      </c>
    </row>
    <row r="5" spans="1:27" s="43" customFormat="1">
      <c r="A5" s="34" t="s">
        <v>314</v>
      </c>
      <c r="B5" s="34" t="s">
        <v>315</v>
      </c>
      <c r="C5" s="35">
        <f>'Региональное меню'!D12</f>
        <v>11.334999999999999</v>
      </c>
      <c r="D5" s="36">
        <f>C5/$C$3</f>
        <v>0.1472077922077922</v>
      </c>
      <c r="E5" s="35">
        <f>'Региональное меню'!E12</f>
        <v>15.148999999999999</v>
      </c>
      <c r="F5" s="36">
        <f>E5/$E$3</f>
        <v>0.19175949367088607</v>
      </c>
      <c r="G5" s="35">
        <f>'Региональное меню'!F12</f>
        <v>64.132000000000005</v>
      </c>
      <c r="H5" s="36">
        <f>G5/$G$3</f>
        <v>0.19143880597014926</v>
      </c>
      <c r="I5" s="35">
        <f>'Региональное меню'!G12</f>
        <v>442.59400000000005</v>
      </c>
      <c r="J5" s="36">
        <f>I5/$I$3</f>
        <v>0.18833787234042557</v>
      </c>
    </row>
    <row r="6" spans="1:27" s="43" customFormat="1">
      <c r="A6" s="34" t="s">
        <v>316</v>
      </c>
      <c r="B6" s="34" t="s">
        <v>317</v>
      </c>
      <c r="C6" s="35">
        <f>'Региональное меню'!D33</f>
        <v>16.827999999999999</v>
      </c>
      <c r="D6" s="36">
        <f t="shared" ref="D6:D26" si="0">C6/$C$3</f>
        <v>0.21854545454545454</v>
      </c>
      <c r="E6" s="35">
        <f>'Региональное меню'!E33</f>
        <v>17.035666666666668</v>
      </c>
      <c r="F6" s="36">
        <f t="shared" ref="F6:F26" si="1">E6/$E$3</f>
        <v>0.21564135021097047</v>
      </c>
      <c r="G6" s="35">
        <f>'Региональное меню'!F33</f>
        <v>77.291666666666657</v>
      </c>
      <c r="H6" s="36">
        <f t="shared" ref="H6:H26" si="2">G6/$G$3</f>
        <v>0.23072139303482583</v>
      </c>
      <c r="I6" s="35">
        <f>'Региональное меню'!G33</f>
        <v>531.42499999999995</v>
      </c>
      <c r="J6" s="36">
        <f t="shared" ref="J6:J26" si="3">I6/$I$3</f>
        <v>0.22613829787234041</v>
      </c>
    </row>
    <row r="7" spans="1:27" s="45" customFormat="1">
      <c r="A7" s="34" t="s">
        <v>318</v>
      </c>
      <c r="B7" s="34" t="s">
        <v>319</v>
      </c>
      <c r="C7" s="35">
        <f>'Региональное меню'!D51</f>
        <v>17.574999999999999</v>
      </c>
      <c r="D7" s="36">
        <f t="shared" si="0"/>
        <v>0.22824675324675323</v>
      </c>
      <c r="E7" s="35">
        <f>'Региональное меню'!E51</f>
        <v>17.782999999999998</v>
      </c>
      <c r="F7" s="36">
        <f t="shared" si="1"/>
        <v>0.22510126582278478</v>
      </c>
      <c r="G7" s="35">
        <f>'Региональное меню'!F51</f>
        <v>78.789000000000016</v>
      </c>
      <c r="H7" s="36">
        <f t="shared" si="2"/>
        <v>0.23519104477611946</v>
      </c>
      <c r="I7" s="35">
        <f>'Региональное меню'!G51</f>
        <v>540.53200000000004</v>
      </c>
      <c r="J7" s="36">
        <f t="shared" si="3"/>
        <v>0.23001361702127662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1:27" s="45" customFormat="1">
      <c r="A8" s="34" t="s">
        <v>320</v>
      </c>
      <c r="B8" s="34" t="s">
        <v>321</v>
      </c>
      <c r="C8" s="35">
        <f>'Региональное меню'!D70</f>
        <v>24.734999999999999</v>
      </c>
      <c r="D8" s="36">
        <f t="shared" si="0"/>
        <v>0.3212337662337662</v>
      </c>
      <c r="E8" s="35">
        <f>'Региональное меню'!E70</f>
        <v>20.423999999999999</v>
      </c>
      <c r="F8" s="36">
        <f t="shared" si="1"/>
        <v>0.25853164556962027</v>
      </c>
      <c r="G8" s="35">
        <f>'Региональное меню'!F70</f>
        <v>73.47</v>
      </c>
      <c r="H8" s="36">
        <f>G8/$G$3</f>
        <v>0.21931343283582089</v>
      </c>
      <c r="I8" s="35">
        <f>'Региональное меню'!G70</f>
        <v>611.80200000000002</v>
      </c>
      <c r="J8" s="36">
        <f t="shared" si="3"/>
        <v>0.26034127659574469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s="45" customFormat="1">
      <c r="A9" s="34" t="s">
        <v>322</v>
      </c>
      <c r="B9" s="34" t="s">
        <v>323</v>
      </c>
      <c r="C9" s="35">
        <f>'Региональное меню'!D91</f>
        <v>25.915999999999997</v>
      </c>
      <c r="D9" s="36">
        <f t="shared" si="0"/>
        <v>0.33657142857142852</v>
      </c>
      <c r="E9" s="35">
        <f>'Региональное меню'!E91</f>
        <v>25.778000000000002</v>
      </c>
      <c r="F9" s="36">
        <f>E9/$E$3</f>
        <v>0.32630379746835447</v>
      </c>
      <c r="G9" s="35">
        <f>'Региональное меню'!F91</f>
        <v>88.225999999999999</v>
      </c>
      <c r="H9" s="80">
        <f t="shared" si="2"/>
        <v>0.26336119402985075</v>
      </c>
      <c r="I9" s="35">
        <f>'Региональное меню'!G91</f>
        <v>690.42499999999995</v>
      </c>
      <c r="J9" s="36">
        <f t="shared" si="3"/>
        <v>0.29379787234042554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spans="1:27" s="45" customFormat="1">
      <c r="A10" s="34" t="s">
        <v>324</v>
      </c>
      <c r="B10" s="34" t="s">
        <v>315</v>
      </c>
      <c r="C10" s="35">
        <f>'Региональное меню'!D111</f>
        <v>20.995000000000001</v>
      </c>
      <c r="D10" s="36">
        <f t="shared" si="0"/>
        <v>0.27266233766233766</v>
      </c>
      <c r="E10" s="35">
        <f>'Региональное меню'!E111</f>
        <v>20.274999999999999</v>
      </c>
      <c r="F10" s="36">
        <f t="shared" si="1"/>
        <v>0.25664556962025314</v>
      </c>
      <c r="G10" s="35">
        <f>'Региональное меню'!F111</f>
        <v>92.924999999999997</v>
      </c>
      <c r="H10" s="36">
        <f t="shared" si="2"/>
        <v>0.27738805970149255</v>
      </c>
      <c r="I10" s="35">
        <f>'Региональное меню'!G111</f>
        <v>640.34</v>
      </c>
      <c r="J10" s="36">
        <f t="shared" si="3"/>
        <v>0.27248510638297874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1:27" s="45" customFormat="1">
      <c r="A11" s="34" t="s">
        <v>325</v>
      </c>
      <c r="B11" s="34" t="s">
        <v>317</v>
      </c>
      <c r="C11" s="35">
        <f>'Региональное меню'!D132</f>
        <v>22.273</v>
      </c>
      <c r="D11" s="36">
        <f t="shared" si="0"/>
        <v>0.28925974025974027</v>
      </c>
      <c r="E11" s="35">
        <f>'Региональное меню'!E132</f>
        <v>20.618000000000002</v>
      </c>
      <c r="F11" s="36">
        <f t="shared" si="1"/>
        <v>0.26098734177215194</v>
      </c>
      <c r="G11" s="35">
        <f>'Региональное меню'!F132</f>
        <v>94.324999999999989</v>
      </c>
      <c r="H11" s="36">
        <f t="shared" si="2"/>
        <v>0.28156716417910443</v>
      </c>
      <c r="I11" s="35">
        <f>'Региональное меню'!G132</f>
        <v>664.697</v>
      </c>
      <c r="J11" s="36">
        <f t="shared" si="3"/>
        <v>0.28284978723404253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spans="1:27" s="45" customFormat="1">
      <c r="A12" s="34" t="s">
        <v>326</v>
      </c>
      <c r="B12" s="34" t="s">
        <v>319</v>
      </c>
      <c r="C12" s="35">
        <f>'Региональное меню'!D150</f>
        <v>21.442199999999996</v>
      </c>
      <c r="D12" s="36">
        <f t="shared" si="0"/>
        <v>0.27847012987012981</v>
      </c>
      <c r="E12" s="35">
        <f>'Региональное меню'!E150</f>
        <v>8.6048000000000009</v>
      </c>
      <c r="F12" s="36">
        <f t="shared" si="1"/>
        <v>0.10892151898734179</v>
      </c>
      <c r="G12" s="35">
        <f>'Региональное меню'!F150</f>
        <v>86.473799999999997</v>
      </c>
      <c r="H12" s="36">
        <f t="shared" si="2"/>
        <v>0.25813074626865673</v>
      </c>
      <c r="I12" s="35">
        <f>'Региональное меню'!G150</f>
        <v>514.76120000000003</v>
      </c>
      <c r="J12" s="36">
        <f t="shared" si="3"/>
        <v>0.21904731914893619</v>
      </c>
      <c r="K12" s="43"/>
      <c r="L12" s="43"/>
      <c r="M12" s="43"/>
      <c r="N12" s="43"/>
      <c r="O12" s="43"/>
      <c r="P12" s="43"/>
      <c r="Q12" s="43"/>
      <c r="R12" s="43"/>
    </row>
    <row r="13" spans="1:27" s="45" customFormat="1">
      <c r="A13" s="34" t="s">
        <v>327</v>
      </c>
      <c r="B13" s="34" t="s">
        <v>321</v>
      </c>
      <c r="C13" s="35">
        <f>'Региональное меню'!D172</f>
        <v>18.657399999999999</v>
      </c>
      <c r="D13" s="36">
        <f t="shared" si="0"/>
        <v>0.2423038961038961</v>
      </c>
      <c r="E13" s="35">
        <f>'Региональное меню'!E172</f>
        <v>18.519933333333334</v>
      </c>
      <c r="F13" s="80">
        <f t="shared" si="1"/>
        <v>0.23442953586497892</v>
      </c>
      <c r="G13" s="35">
        <f>'Региональное меню'!F172</f>
        <v>83.507066666666674</v>
      </c>
      <c r="H13" s="36">
        <f t="shared" si="2"/>
        <v>0.24927482587064678</v>
      </c>
      <c r="I13" s="35">
        <f>'Региональное меню'!G172</f>
        <v>577.53253333333339</v>
      </c>
      <c r="J13" s="36">
        <f t="shared" si="3"/>
        <v>0.24575852482269506</v>
      </c>
      <c r="K13" s="43"/>
      <c r="L13" s="43"/>
      <c r="M13" s="43"/>
      <c r="N13" s="43"/>
      <c r="O13" s="43"/>
      <c r="P13" s="43"/>
      <c r="Q13" s="43"/>
      <c r="R13" s="43"/>
    </row>
    <row r="14" spans="1:27" s="45" customFormat="1">
      <c r="A14" s="34" t="s">
        <v>328</v>
      </c>
      <c r="B14" s="34" t="s">
        <v>323</v>
      </c>
      <c r="C14" s="35">
        <f>'Региональное меню'!D189</f>
        <v>16.800399999999996</v>
      </c>
      <c r="D14" s="36">
        <f t="shared" si="0"/>
        <v>0.21818701298701293</v>
      </c>
      <c r="E14" s="35">
        <f>'Региональное меню'!E189</f>
        <v>17.692900000000002</v>
      </c>
      <c r="F14" s="36">
        <f t="shared" si="1"/>
        <v>0.22396075949367092</v>
      </c>
      <c r="G14" s="35">
        <f>'Региональное меню'!F189</f>
        <v>82.647800000000004</v>
      </c>
      <c r="H14" s="36">
        <f t="shared" si="2"/>
        <v>0.24670985074626867</v>
      </c>
      <c r="I14" s="35">
        <f>'Региональное меню'!G189</f>
        <v>561.18190000000004</v>
      </c>
      <c r="J14" s="36">
        <f t="shared" si="3"/>
        <v>0.23880080851063831</v>
      </c>
      <c r="K14" s="43"/>
      <c r="L14" s="43"/>
      <c r="M14" s="43"/>
      <c r="N14" s="43"/>
      <c r="O14" s="43"/>
      <c r="P14" s="43"/>
      <c r="Q14" s="43"/>
      <c r="R14" s="43"/>
    </row>
    <row r="15" spans="1:27" s="37" customFormat="1">
      <c r="A15" s="38" t="s">
        <v>329</v>
      </c>
      <c r="B15" s="38"/>
      <c r="C15" s="39">
        <f>SUM(C5:C14)/10</f>
        <v>19.6557</v>
      </c>
      <c r="D15" s="129">
        <f>AVERAGE(D5:D14)</f>
        <v>0.25526883116883115</v>
      </c>
      <c r="E15" s="39">
        <f>SUM(E5:E14)/10</f>
        <v>18.188030000000001</v>
      </c>
      <c r="F15" s="130">
        <f>AVERAGE(F5:F14)</f>
        <v>0.23022822784810129</v>
      </c>
      <c r="G15" s="39">
        <f>SUM(G5:G14)/10</f>
        <v>82.178733333333327</v>
      </c>
      <c r="H15" s="130">
        <f>AVERAGE(H5:H14)</f>
        <v>0.24530965174129354</v>
      </c>
      <c r="I15" s="39">
        <f>SUM(I5:I14)/10</f>
        <v>577.5290633333334</v>
      </c>
      <c r="J15" s="46">
        <f>AVERAGE(J5:J14)</f>
        <v>0.24575704822695035</v>
      </c>
      <c r="K15" s="43"/>
      <c r="L15" s="43"/>
      <c r="M15" s="43"/>
      <c r="N15" s="43"/>
      <c r="O15" s="43"/>
      <c r="P15" s="43"/>
      <c r="Q15" s="43"/>
      <c r="R15" s="43"/>
    </row>
    <row r="16" spans="1:27" s="37" customFormat="1">
      <c r="A16" s="34"/>
      <c r="B16" s="38" t="s">
        <v>26</v>
      </c>
      <c r="C16" s="34"/>
      <c r="D16" s="36"/>
      <c r="E16" s="34"/>
      <c r="F16" s="36"/>
      <c r="G16" s="34"/>
      <c r="H16" s="35"/>
      <c r="I16" s="34"/>
      <c r="J16" s="36"/>
      <c r="K16" s="43"/>
      <c r="L16" s="43"/>
      <c r="M16" s="43"/>
      <c r="N16" s="43"/>
      <c r="O16" s="43"/>
      <c r="P16" s="43"/>
      <c r="Q16" s="43"/>
      <c r="R16" s="43"/>
    </row>
    <row r="17" spans="1:18" s="45" customFormat="1">
      <c r="A17" s="34" t="s">
        <v>314</v>
      </c>
      <c r="B17" s="34" t="s">
        <v>315</v>
      </c>
      <c r="C17" s="35">
        <f>'Региональное меню'!D23</f>
        <v>23.913</v>
      </c>
      <c r="D17" s="36">
        <f t="shared" si="0"/>
        <v>0.31055844155844159</v>
      </c>
      <c r="E17" s="35">
        <f>'Региональное меню'!E23</f>
        <v>23.846999999999994</v>
      </c>
      <c r="F17" s="36">
        <f t="shared" si="1"/>
        <v>0.3018607594936708</v>
      </c>
      <c r="G17" s="35">
        <f>'Региональное меню'!F23</f>
        <v>98.41579999999999</v>
      </c>
      <c r="H17" s="36">
        <f t="shared" si="2"/>
        <v>0.29377850746268652</v>
      </c>
      <c r="I17" s="35">
        <f>'Региональное меню'!G23</f>
        <v>709.17900000000009</v>
      </c>
      <c r="J17" s="36">
        <f t="shared" si="3"/>
        <v>0.30177829787234045</v>
      </c>
      <c r="K17" s="43"/>
      <c r="L17" s="47" t="s">
        <v>147</v>
      </c>
      <c r="M17" s="43"/>
      <c r="N17" s="43"/>
      <c r="O17" s="43"/>
      <c r="P17" s="43"/>
      <c r="Q17" s="43"/>
      <c r="R17" s="43"/>
    </row>
    <row r="18" spans="1:18" s="45" customFormat="1">
      <c r="A18" s="34" t="s">
        <v>316</v>
      </c>
      <c r="B18" s="34" t="s">
        <v>317</v>
      </c>
      <c r="C18" s="35">
        <f>'Региональное меню'!D41</f>
        <v>24.848000000000003</v>
      </c>
      <c r="D18" s="36">
        <f t="shared" si="0"/>
        <v>0.32270129870129871</v>
      </c>
      <c r="E18" s="35">
        <f>'Региональное меню'!E41</f>
        <v>19.561</v>
      </c>
      <c r="F18" s="36">
        <f t="shared" si="1"/>
        <v>0.24760759493670886</v>
      </c>
      <c r="G18" s="35">
        <f>'Региональное меню'!F41</f>
        <v>85.716000000000008</v>
      </c>
      <c r="H18" s="36">
        <f t="shared" si="2"/>
        <v>0.25586865671641795</v>
      </c>
      <c r="I18" s="35">
        <f>'Региональное меню'!G41</f>
        <v>622.07600000000002</v>
      </c>
      <c r="J18" s="36">
        <f t="shared" si="3"/>
        <v>0.26471319148936173</v>
      </c>
      <c r="K18" s="43"/>
      <c r="L18" s="43"/>
      <c r="M18" s="43"/>
      <c r="N18" s="43"/>
      <c r="O18" s="43"/>
      <c r="P18" s="43"/>
      <c r="Q18" s="43"/>
      <c r="R18" s="43"/>
    </row>
    <row r="19" spans="1:18" s="45" customFormat="1">
      <c r="A19" s="34" t="s">
        <v>318</v>
      </c>
      <c r="B19" s="34" t="s">
        <v>319</v>
      </c>
      <c r="C19" s="35">
        <f>'Региональное меню'!D60</f>
        <v>40.904000000000003</v>
      </c>
      <c r="D19" s="36">
        <f t="shared" si="0"/>
        <v>0.53122077922077926</v>
      </c>
      <c r="E19" s="35">
        <f>'Региональное меню'!E60</f>
        <v>21.364999999999998</v>
      </c>
      <c r="F19" s="36">
        <f t="shared" si="1"/>
        <v>0.2704430379746835</v>
      </c>
      <c r="G19" s="35">
        <f>'Региональное меню'!F60</f>
        <v>115.142</v>
      </c>
      <c r="H19" s="36">
        <f t="shared" si="2"/>
        <v>0.34370746268656716</v>
      </c>
      <c r="I19" s="35">
        <f>'Региональное меню'!G60</f>
        <v>872.15599999999995</v>
      </c>
      <c r="J19" s="36">
        <f t="shared" si="3"/>
        <v>0.37113021276595742</v>
      </c>
      <c r="K19" s="43"/>
      <c r="L19" s="43"/>
      <c r="M19" s="43"/>
      <c r="N19" s="43"/>
      <c r="O19" s="43"/>
      <c r="P19" s="43"/>
      <c r="Q19" s="43"/>
      <c r="R19" s="43"/>
    </row>
    <row r="20" spans="1:18" s="45" customFormat="1">
      <c r="A20" s="34" t="s">
        <v>320</v>
      </c>
      <c r="B20" s="34" t="s">
        <v>321</v>
      </c>
      <c r="C20" s="35">
        <f>'Региональное меню'!D81</f>
        <v>27.779</v>
      </c>
      <c r="D20" s="36">
        <f t="shared" si="0"/>
        <v>0.36076623376623379</v>
      </c>
      <c r="E20" s="35">
        <f>'Региональное меню'!E81</f>
        <v>25.672000000000001</v>
      </c>
      <c r="F20" s="36">
        <f t="shared" si="1"/>
        <v>0.32496202531645568</v>
      </c>
      <c r="G20" s="35">
        <f>'Региональное меню'!F81</f>
        <v>110.77000000000001</v>
      </c>
      <c r="H20" s="36">
        <f t="shared" si="2"/>
        <v>0.3306567164179105</v>
      </c>
      <c r="I20" s="35">
        <f>'Региональное меню'!G81</f>
        <v>786.625</v>
      </c>
      <c r="J20" s="36">
        <f t="shared" si="3"/>
        <v>0.3347340425531915</v>
      </c>
      <c r="K20" s="43"/>
      <c r="L20" s="43"/>
      <c r="M20" s="43"/>
      <c r="N20" s="43"/>
      <c r="O20" s="43"/>
      <c r="P20" s="43"/>
      <c r="Q20" s="43"/>
      <c r="R20" s="43"/>
    </row>
    <row r="21" spans="1:18" s="45" customFormat="1">
      <c r="A21" s="34" t="s">
        <v>322</v>
      </c>
      <c r="B21" s="34" t="s">
        <v>323</v>
      </c>
      <c r="C21" s="35">
        <f>'Региональное меню'!D102</f>
        <v>24.553999999999998</v>
      </c>
      <c r="D21" s="36">
        <f>C21/$C$3</f>
        <v>0.31888311688311688</v>
      </c>
      <c r="E21" s="35">
        <f>'Региональное меню'!E102</f>
        <v>22.104999999999997</v>
      </c>
      <c r="F21" s="36">
        <f t="shared" si="1"/>
        <v>0.27981012658227844</v>
      </c>
      <c r="G21" s="35">
        <f>'Региональное меню'!F102</f>
        <v>102.42666666666665</v>
      </c>
      <c r="H21" s="36">
        <f t="shared" si="2"/>
        <v>0.30575124378109447</v>
      </c>
      <c r="I21" s="35">
        <f>'Региональное меню'!G102</f>
        <v>710.54366666666658</v>
      </c>
      <c r="J21" s="36">
        <f t="shared" si="3"/>
        <v>0.30235900709219854</v>
      </c>
      <c r="K21"/>
      <c r="L21" s="43"/>
      <c r="M21" s="43"/>
      <c r="N21" s="43"/>
      <c r="O21" s="43"/>
      <c r="P21" s="43"/>
      <c r="Q21" s="43"/>
      <c r="R21" s="43"/>
    </row>
    <row r="22" spans="1:18" s="45" customFormat="1">
      <c r="A22" s="34" t="s">
        <v>324</v>
      </c>
      <c r="B22" s="34" t="s">
        <v>315</v>
      </c>
      <c r="C22" s="35">
        <f>'Региональное меню'!D122</f>
        <v>30.162000000000003</v>
      </c>
      <c r="D22" s="36">
        <f t="shared" si="0"/>
        <v>0.39171428571428574</v>
      </c>
      <c r="E22" s="35">
        <f>'Региональное меню'!E122</f>
        <v>6078.463999999999</v>
      </c>
      <c r="F22" s="36">
        <f t="shared" si="1"/>
        <v>76.942582278480998</v>
      </c>
      <c r="G22" s="35">
        <f>'Региональное меню'!F122</f>
        <v>86.643999999999991</v>
      </c>
      <c r="H22" s="36">
        <f t="shared" si="2"/>
        <v>0.25863880597014921</v>
      </c>
      <c r="I22" s="35">
        <f>'Региональное меню'!G122</f>
        <v>740.68</v>
      </c>
      <c r="J22" s="36">
        <f t="shared" si="3"/>
        <v>0.31518297872340423</v>
      </c>
      <c r="K22"/>
      <c r="L22" s="43"/>
      <c r="M22" s="43"/>
      <c r="N22" s="43"/>
      <c r="O22" s="43"/>
      <c r="P22" s="43"/>
      <c r="Q22" s="43"/>
      <c r="R22" s="43"/>
    </row>
    <row r="23" spans="1:18" s="45" customFormat="1">
      <c r="A23" s="34" t="s">
        <v>325</v>
      </c>
      <c r="B23" s="34" t="s">
        <v>317</v>
      </c>
      <c r="C23" s="35">
        <f>'Региональное меню'!D140</f>
        <v>27.819000000000003</v>
      </c>
      <c r="D23" s="36">
        <f t="shared" si="0"/>
        <v>0.36128571428571432</v>
      </c>
      <c r="E23" s="35">
        <f>'Региональное меню'!E140</f>
        <v>19.264999999999997</v>
      </c>
      <c r="F23" s="36">
        <f t="shared" si="1"/>
        <v>0.24386075949367084</v>
      </c>
      <c r="G23" s="35">
        <f>'Региональное меню'!F140</f>
        <v>89.594999999999999</v>
      </c>
      <c r="H23" s="36">
        <f t="shared" si="2"/>
        <v>0.26744776119402985</v>
      </c>
      <c r="I23" s="35">
        <f>'Региональное меню'!G140</f>
        <v>641.41999999999996</v>
      </c>
      <c r="J23" s="36">
        <f t="shared" si="3"/>
        <v>0.27294468085106383</v>
      </c>
      <c r="K23"/>
      <c r="L23" s="43"/>
      <c r="M23" s="43"/>
      <c r="N23" s="43"/>
      <c r="O23" s="43"/>
      <c r="P23" s="43"/>
      <c r="Q23" s="43"/>
      <c r="R23" s="43"/>
    </row>
    <row r="24" spans="1:18" s="45" customFormat="1">
      <c r="A24" s="34" t="s">
        <v>326</v>
      </c>
      <c r="B24" s="34" t="s">
        <v>319</v>
      </c>
      <c r="C24" s="35">
        <f>'Региональное меню'!D161</f>
        <v>23.37</v>
      </c>
      <c r="D24" s="36">
        <f t="shared" si="0"/>
        <v>0.3035064935064935</v>
      </c>
      <c r="E24" s="35">
        <f>'Региональное меню'!E161</f>
        <v>22.061244444444437</v>
      </c>
      <c r="F24" s="36">
        <f t="shared" si="1"/>
        <v>0.27925625879043592</v>
      </c>
      <c r="G24" s="35">
        <f>'Региональное меню'!F161</f>
        <v>109.32802222222222</v>
      </c>
      <c r="H24" s="36">
        <f t="shared" si="2"/>
        <v>0.32635230514096186</v>
      </c>
      <c r="I24" s="35">
        <f>'Региональное меню'!G161</f>
        <v>741.08804444444456</v>
      </c>
      <c r="J24" s="36">
        <f t="shared" si="3"/>
        <v>0.31535661465721043</v>
      </c>
      <c r="K24"/>
      <c r="L24" s="43"/>
      <c r="M24" s="43"/>
      <c r="N24" s="43"/>
      <c r="O24" s="43"/>
      <c r="P24" s="43"/>
      <c r="Q24" s="43"/>
      <c r="R24" s="43"/>
    </row>
    <row r="25" spans="1:18" s="45" customFormat="1">
      <c r="A25" s="34" t="s">
        <v>327</v>
      </c>
      <c r="B25" s="34" t="s">
        <v>321</v>
      </c>
      <c r="C25" s="35">
        <f>'Региональное меню'!D180</f>
        <v>22.639599999999998</v>
      </c>
      <c r="D25" s="36">
        <f t="shared" si="0"/>
        <v>0.29402077922077918</v>
      </c>
      <c r="E25" s="35">
        <f>'Региональное меню'!E180</f>
        <v>34.300199999999997</v>
      </c>
      <c r="F25" s="36">
        <f t="shared" si="1"/>
        <v>0.43417974683544297</v>
      </c>
      <c r="G25" s="35">
        <f>'Региональное меню'!F180</f>
        <v>79.286000000000001</v>
      </c>
      <c r="H25" s="36">
        <f t="shared" si="2"/>
        <v>0.23667462686567164</v>
      </c>
      <c r="I25" s="35">
        <f>'Региональное меню'!G180</f>
        <v>713.09699999999998</v>
      </c>
      <c r="J25" s="36">
        <f t="shared" si="3"/>
        <v>0.3034455319148936</v>
      </c>
      <c r="K25"/>
      <c r="L25" s="43"/>
      <c r="M25" s="43"/>
      <c r="N25" s="43"/>
      <c r="O25" s="43"/>
      <c r="P25" s="43"/>
      <c r="Q25" s="43"/>
      <c r="R25" s="43"/>
    </row>
    <row r="26" spans="1:18" s="45" customFormat="1">
      <c r="A26" s="34" t="s">
        <v>328</v>
      </c>
      <c r="B26" s="34" t="s">
        <v>323</v>
      </c>
      <c r="C26" s="35">
        <f>'Региональное меню'!D200</f>
        <v>26.39</v>
      </c>
      <c r="D26" s="36">
        <f t="shared" si="0"/>
        <v>0.34272727272727271</v>
      </c>
      <c r="E26" s="35">
        <f>'Региональное меню'!E200</f>
        <v>25.714999999999996</v>
      </c>
      <c r="F26" s="36">
        <f t="shared" si="1"/>
        <v>0.32550632911392402</v>
      </c>
      <c r="G26" s="35">
        <f>'Региональное меню'!F200</f>
        <v>118.6448</v>
      </c>
      <c r="H26" s="36">
        <f t="shared" si="2"/>
        <v>0.35416358208955223</v>
      </c>
      <c r="I26" s="35">
        <f>'Региональное меню'!G200</f>
        <v>815.22100000000012</v>
      </c>
      <c r="J26" s="36">
        <f t="shared" si="3"/>
        <v>0.34690255319148944</v>
      </c>
      <c r="K26"/>
      <c r="L26" s="43"/>
      <c r="M26" s="43"/>
      <c r="N26" s="43"/>
      <c r="O26" s="43"/>
      <c r="P26" s="43"/>
      <c r="Q26" s="43"/>
      <c r="R26" s="43"/>
    </row>
    <row r="27" spans="1:18" s="37" customFormat="1">
      <c r="A27" s="38" t="s">
        <v>329</v>
      </c>
      <c r="B27" s="38"/>
      <c r="C27" s="39">
        <f>SUM(C17:C26)/10</f>
        <v>27.237860000000001</v>
      </c>
      <c r="D27" s="130">
        <f>AVERAGE(D17:D26)</f>
        <v>0.35373844155844159</v>
      </c>
      <c r="E27" s="39">
        <f>SUM(E17:E26)/10</f>
        <v>629.23554444444437</v>
      </c>
      <c r="F27" s="130">
        <f>AVERAGE(F17:F26)</f>
        <v>7.9650068917018277</v>
      </c>
      <c r="G27" s="39">
        <f>SUM(G17:G26)/10</f>
        <v>99.596828888888894</v>
      </c>
      <c r="H27" s="130">
        <f>AVERAGE(H17:H26)</f>
        <v>0.29730396683250415</v>
      </c>
      <c r="I27" s="39">
        <f>SUM(I17:I26)/10</f>
        <v>735.20857111111116</v>
      </c>
      <c r="J27" s="40">
        <f>AVERAGE(J17:J26)</f>
        <v>0.31285471111111113</v>
      </c>
      <c r="K27"/>
      <c r="L27" s="43"/>
      <c r="M27" s="43"/>
      <c r="N27" s="43"/>
      <c r="O27" s="43"/>
      <c r="P27" s="43"/>
      <c r="Q27" s="43"/>
      <c r="R27" s="43"/>
    </row>
    <row r="28" spans="1:18">
      <c r="L28" s="43"/>
      <c r="M28" s="43"/>
      <c r="N28" s="43"/>
      <c r="O28" s="43"/>
      <c r="P28" s="43"/>
      <c r="Q28" s="43"/>
      <c r="R28" s="43"/>
    </row>
    <row r="29" spans="1:18">
      <c r="L29" s="43"/>
      <c r="M29" s="43"/>
      <c r="N29" s="43"/>
      <c r="O29" s="43"/>
      <c r="P29" s="43"/>
      <c r="Q29" s="43"/>
      <c r="R29" s="43"/>
    </row>
  </sheetData>
  <mergeCells count="2">
    <mergeCell ref="A1:J1"/>
    <mergeCell ref="A3:B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MacBook Pro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Туганов Виктор Анатольевич</dc:creator>
  <cp:keywords/>
  <dc:description/>
  <cp:lastModifiedBy>X</cp:lastModifiedBy>
  <cp:revision/>
  <dcterms:created xsi:type="dcterms:W3CDTF">2020-09-15T06:15:04Z</dcterms:created>
  <dcterms:modified xsi:type="dcterms:W3CDTF">2022-12-23T07:25:21Z</dcterms:modified>
  <cp:category/>
  <cp:contentStatus/>
</cp:coreProperties>
</file>